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33" firstSheet="5"/>
  </bookViews>
  <sheets>
    <sheet name="封面" sheetId="1" r:id="rId1"/>
    <sheet name="说明" sheetId="27" r:id="rId2"/>
    <sheet name="汇总表" sheetId="24" r:id="rId3"/>
    <sheet name="100章" sheetId="3" r:id="rId4"/>
    <sheet name="200章" sheetId="17" r:id="rId5"/>
    <sheet name="300章" sheetId="18" r:id="rId6"/>
    <sheet name="600章" sheetId="26" r:id="rId7"/>
  </sheets>
  <externalReferences>
    <externalReference r:id="rId8"/>
    <externalReference r:id="rId9"/>
    <externalReference r:id="rId10"/>
    <externalReference r:id="rId11"/>
    <externalReference r:id="rId12"/>
    <externalReference r:id="rId13"/>
  </externalReferences>
  <definedNames>
    <definedName name="_xlnm._FilterDatabase" localSheetId="4" hidden="1">'200章'!$A$1:$A$12</definedName>
    <definedName name="_xlnm._FilterDatabase" localSheetId="6" hidden="1">'600章'!$A$1:$G$8</definedName>
    <definedName name="_xlnm._FilterDatabase" localSheetId="5" hidden="1">'300章'!#REF!</definedName>
    <definedName name="_ftn1" localSheetId="4">'200章'!#REF!</definedName>
    <definedName name="_ftnref1" localSheetId="4">'200章'!#REF!</definedName>
    <definedName name="_xlnm.Print_Area" localSheetId="3">'100章'!$A$1:$F$12</definedName>
    <definedName name="_xlnm.Print_Area" localSheetId="4">'200章'!$A$1:$F$11</definedName>
    <definedName name="_xlnm.Print_Area" localSheetId="5">'300章'!$A$1:$F$16</definedName>
    <definedName name="_xlnm.Print_Area" localSheetId="0">封面!$A$1:$B$18</definedName>
    <definedName name="_xlnm.Print_Area" localSheetId="2">汇总表!$A$1:$D$14</definedName>
    <definedName name="_xlnm.Print_Titles" localSheetId="3">'100章'!$1:$3</definedName>
    <definedName name="_xlnm.Print_Titles" localSheetId="4">'200章'!$1:$3</definedName>
    <definedName name="_xlnm.Print_Titles" localSheetId="5">'300章'!$1:$3</definedName>
    <definedName name="SubList">#REF!</definedName>
    <definedName name="部位">OFFSET('[1]1'!$A$1,,,,COUNTA('[1]1'!$1:$1))</definedName>
    <definedName name="钢筋比重">[2]下部钢筋验算!$N$2:$O$268</definedName>
    <definedName name="项目名称">[3]说明!$C$18</definedName>
    <definedName name="_xlnm.Print_Area" localSheetId="6">'600章'!$A$1:$F$8</definedName>
    <definedName name="SubList" localSheetId="6">#REF!</definedName>
    <definedName name="部位" localSheetId="6">OFFSET('[4]1'!$A$1,,,,COUNTA('[4]1'!$1:$1))</definedName>
    <definedName name="钢筋比重" localSheetId="6">[5]下部钢筋验算!$N$2:$O$268</definedName>
    <definedName name="项目名称" localSheetId="6">[6]说明!$C$18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<sst xmlns="http://schemas.openxmlformats.org/spreadsheetml/2006/main" count="171" uniqueCount="137">
  <si>
    <t>江阴市秦望山隧道日常养护工程</t>
  </si>
  <si>
    <t>工</t>
  </si>
  <si>
    <t>程</t>
  </si>
  <si>
    <t>量</t>
  </si>
  <si>
    <t>清</t>
  </si>
  <si>
    <t>单</t>
  </si>
  <si>
    <t>江阴市公路事业发展中心</t>
  </si>
  <si>
    <t>1.工程量清单说明</t>
  </si>
  <si>
    <t>1.1 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</si>
  <si>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1.2 本工程量清单应与招标文件中的投标人须知、通用合同条款、专用合同条款、技术规范及图纸等一起阅读和理解。</t>
  </si>
  <si>
    <t>1.3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第15．4款的规定，由监理人确定的单价或总额价计算支付额。</t>
  </si>
  <si>
    <t>1.4 工程量清单各章是按第七章“技术规范”的相应章次编号的，因此，工程量清单中各章的工程子目的范围与计量等应与“技术规范”相应章节的范围、计量与支付条款结合起来理解或解释。</t>
  </si>
  <si>
    <t>1.5 对作业和材料的—般说明或规定，未重复写入工程量清单内，在给工程量清单各子目标价前，应参阅第七章“技术规范”的有关内容。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</si>
  <si>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</si>
  <si>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</si>
  <si>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</si>
  <si>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</si>
  <si>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</si>
  <si>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</si>
  <si>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</si>
  <si>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2.5承包人用于本合同工程的各类装备的提供、运输、维护、拆卸、拼装等支付的费用，已包括在工程量清单的单价与总额价之中。</t>
  </si>
  <si>
    <r>
      <rPr>
        <sz val="11"/>
        <rFont val="宋体"/>
        <charset val="134"/>
      </rPr>
      <t>2.6 工程量清单中各项金额均以</t>
    </r>
    <r>
      <rPr>
        <u/>
        <sz val="11"/>
        <rFont val="宋体"/>
        <charset val="134"/>
      </rPr>
      <t>人民币（元）</t>
    </r>
    <r>
      <rPr>
        <sz val="11"/>
        <rFont val="宋体"/>
        <charset val="134"/>
      </rPr>
      <t>结算。</t>
    </r>
  </si>
  <si>
    <r>
      <rPr>
        <sz val="11"/>
        <rFont val="宋体"/>
        <charset val="134"/>
      </rPr>
      <t>2.7 暂列金额（不含计日工总额）的数量及拟用子目的说明：</t>
    </r>
    <r>
      <rPr>
        <u/>
        <sz val="11"/>
        <rFont val="宋体"/>
        <charset val="134"/>
      </rPr>
      <t>清单小计的</t>
    </r>
    <r>
      <rPr>
        <u/>
        <sz val="11"/>
        <rFont val="宋体"/>
        <charset val="134"/>
      </rPr>
      <t xml:space="preserve">3% </t>
    </r>
    <r>
      <rPr>
        <sz val="11"/>
        <rFont val="宋体"/>
        <charset val="134"/>
      </rPr>
      <t>。</t>
    </r>
  </si>
  <si>
    <t>3.计日工说明</t>
  </si>
  <si>
    <t>无</t>
  </si>
  <si>
    <t>4. 其它说明</t>
  </si>
  <si>
    <t>4.1、100章计量子目见发放清单，以总额为单位的都包干使用，未列子目其费用报价含入相关的工程子目或费率中，不再另行支付。</t>
  </si>
  <si>
    <t>4.2承包人应依法参加工伤保险，对相对固定的职工，应按用人单位参加保险，对参与本项目的未按用人单位参保的人员必须缴纳工伤保险费，该部分保险费按投标总价的3‰在清单汇总表中计列。承包人缴纳该部分费用后应将参保凭证交发包人备案，如实际参保金额未超出投标清单中固定总额的，发包人按实际发生金额支付；如实际金额超出投标清单中固定金额的，超出部分费用视为已包括在合同总价内，发包人不另行计量与支付。</t>
  </si>
  <si>
    <t>4.3本项目安全生产费用按控制价上限的1.5%计取(不满20000元按20000元,含安全生产责任保险)。安全生产费用以总额价形式单列作为固定报价，为不可竞争性报价，投标人报价时不得更改，否则视为无效标。由发包人根据监理对工程安全生产的考核情况以及“交通部《公路水运工程安全生产监督管理办法》（〔2017〕第25号）”的规定，根据承包人为本项目设置的安全设施和安全管理所发生的费用按实计量支付并最终按实审计。安全生产费用总金额（上限）在合同实施期间将保持不变，不随工程量清单合计金额的变化而调整，除合同另有规定，承包人在施工过程中用于安全生产的费用超出了投标人清单报价总额时，超出部分费用已包括在合同总价内，发包人不另行增加计量与支付。</t>
  </si>
  <si>
    <t>4.4除清单100章所列内容，其余《公路工程标准施工招标文件》（2018年版）100章相关内容均不单独计量与支付，由承包人综合考虑，费用包含在投标报价中。</t>
  </si>
  <si>
    <r>
      <rPr>
        <sz val="11"/>
        <rFont val="宋体"/>
        <charset val="134"/>
      </rPr>
      <t>4.5工程量清单中各项金额均以</t>
    </r>
    <r>
      <rPr>
        <u/>
        <sz val="10"/>
        <rFont val="宋体"/>
        <charset val="134"/>
      </rPr>
      <t>人民币（元）</t>
    </r>
    <r>
      <rPr>
        <sz val="10"/>
        <rFont val="宋体"/>
        <charset val="134"/>
      </rPr>
      <t>结算。</t>
    </r>
  </si>
  <si>
    <r>
      <rPr>
        <sz val="11"/>
        <rFont val="宋体"/>
        <charset val="134"/>
      </rPr>
      <t>4.6本项目暂列金额为清单合计的</t>
    </r>
    <r>
      <rPr>
        <u/>
        <sz val="11"/>
        <rFont val="宋体"/>
        <charset val="134"/>
      </rPr>
      <t>清单小计的3%</t>
    </r>
    <r>
      <rPr>
        <sz val="11"/>
        <rFont val="宋体"/>
        <charset val="134"/>
      </rPr>
      <t>。</t>
    </r>
  </si>
  <si>
    <t>4.7本项目招标人对部分可能发生的工程细目或“暂定工程量”项目以指定单价的形式列于工程量清单中，对于该部分指定单价，投标人不得进行修改，否则其投标文件按废标处理。</t>
  </si>
  <si>
    <t>4.8本项目中“材料、工程设备、专业工程暂估价”和“计日工”项目金额均为零。</t>
  </si>
  <si>
    <t>4.9本次招投标按交通运输部办公厅文件【交办公路[2016]66号】《公路工程营业税改征增值税计价依据调整方案》的通知规定实施。</t>
  </si>
  <si>
    <t>4.10其余详见招标文件项目专用本及《公路工程标准施工招标文件》（2018年版）、（财政部税务总局海关总署关于深化增值税改革有关政策的公告2019年第39号），增值税税率9%。</t>
  </si>
  <si>
    <r>
      <rPr>
        <b/>
        <sz val="20"/>
        <rFont val="宋体"/>
        <charset val="134"/>
      </rPr>
      <t>投标报价汇总表</t>
    </r>
  </si>
  <si>
    <r>
      <rPr>
        <sz val="11"/>
        <rFont val="宋体"/>
        <charset val="134"/>
      </rPr>
      <t>项目名称：</t>
    </r>
  </si>
  <si>
    <t>序  号</t>
  </si>
  <si>
    <r>
      <rPr>
        <sz val="11"/>
        <rFont val="宋体"/>
        <charset val="134"/>
      </rPr>
      <t>章</t>
    </r>
    <r>
      <rPr>
        <sz val="11"/>
        <rFont val="Times New Roman"/>
        <charset val="134"/>
      </rPr>
      <t xml:space="preserve">   </t>
    </r>
    <r>
      <rPr>
        <sz val="11"/>
        <rFont val="宋体"/>
        <charset val="134"/>
      </rPr>
      <t>次</t>
    </r>
  </si>
  <si>
    <r>
      <rPr>
        <sz val="11"/>
        <rFont val="宋体"/>
        <charset val="134"/>
      </rPr>
      <t>科目名称</t>
    </r>
  </si>
  <si>
    <r>
      <rPr>
        <sz val="11"/>
        <rFont val="宋体"/>
        <charset val="134"/>
      </rPr>
      <t>金</t>
    </r>
    <r>
      <rPr>
        <sz val="11"/>
        <rFont val="Times New Roman"/>
        <charset val="134"/>
      </rPr>
      <t xml:space="preserve">  </t>
    </r>
    <r>
      <rPr>
        <sz val="11"/>
        <rFont val="宋体"/>
        <charset val="134"/>
      </rPr>
      <t>额（元）</t>
    </r>
  </si>
  <si>
    <r>
      <rPr>
        <sz val="11"/>
        <rFont val="宋体"/>
        <charset val="134"/>
      </rPr>
      <t>总则</t>
    </r>
  </si>
  <si>
    <r>
      <rPr>
        <sz val="11"/>
        <rFont val="宋体"/>
        <charset val="134"/>
      </rPr>
      <t>路基工程</t>
    </r>
  </si>
  <si>
    <r>
      <rPr>
        <sz val="11"/>
        <rFont val="宋体"/>
        <charset val="134"/>
      </rPr>
      <t>路面工程</t>
    </r>
  </si>
  <si>
    <r>
      <rPr>
        <sz val="11"/>
        <rFont val="宋体"/>
        <charset val="134"/>
      </rPr>
      <t>桥梁、涵洞工程</t>
    </r>
  </si>
  <si>
    <t>/</t>
  </si>
  <si>
    <r>
      <rPr>
        <sz val="11"/>
        <rFont val="宋体"/>
        <charset val="134"/>
      </rPr>
      <t>隧道工程</t>
    </r>
  </si>
  <si>
    <t>安全设施及预埋管线工程</t>
  </si>
  <si>
    <t>绿化及环境保护设施工程</t>
  </si>
  <si>
    <r>
      <rPr>
        <sz val="11"/>
        <rFont val="宋体"/>
        <charset val="134"/>
      </rPr>
      <t>第</t>
    </r>
    <r>
      <rPr>
        <sz val="11"/>
        <rFont val="Times New Roman"/>
        <charset val="134"/>
      </rPr>
      <t>100</t>
    </r>
    <r>
      <rPr>
        <sz val="11"/>
        <rFont val="宋体"/>
        <charset val="134"/>
      </rPr>
      <t>章</t>
    </r>
    <r>
      <rPr>
        <sz val="11"/>
        <rFont val="Times New Roman"/>
        <charset val="134"/>
      </rPr>
      <t>~</t>
    </r>
    <r>
      <rPr>
        <sz val="11"/>
        <rFont val="宋体"/>
        <charset val="134"/>
      </rPr>
      <t>第</t>
    </r>
    <r>
      <rPr>
        <sz val="11"/>
        <rFont val="Times New Roman"/>
        <charset val="134"/>
      </rPr>
      <t>700</t>
    </r>
    <r>
      <rPr>
        <sz val="11"/>
        <rFont val="宋体"/>
        <charset val="134"/>
      </rPr>
      <t>章清单合计</t>
    </r>
  </si>
  <si>
    <t>计日工合计</t>
  </si>
  <si>
    <r>
      <rPr>
        <sz val="11"/>
        <rFont val="宋体"/>
        <charset val="134"/>
      </rPr>
      <t>暂列金额（不含计日工金额）（</t>
    </r>
    <r>
      <rPr>
        <sz val="11"/>
        <rFont val="Times New Roman"/>
        <charset val="134"/>
      </rPr>
      <t>=9×3%</t>
    </r>
    <r>
      <rPr>
        <sz val="11"/>
        <rFont val="宋体"/>
        <charset val="134"/>
      </rPr>
      <t>）</t>
    </r>
  </si>
  <si>
    <r>
      <rPr>
        <sz val="11"/>
        <rFont val="宋体"/>
        <charset val="134"/>
      </rPr>
      <t>投标报价（即8+</t>
    </r>
    <r>
      <rPr>
        <sz val="11"/>
        <rFont val="Times New Roman"/>
        <charset val="134"/>
      </rPr>
      <t>9+10=11</t>
    </r>
    <r>
      <rPr>
        <sz val="11"/>
        <rFont val="宋体"/>
        <charset val="134"/>
      </rPr>
      <t>）</t>
    </r>
  </si>
  <si>
    <r>
      <rPr>
        <b/>
        <sz val="18"/>
        <rFont val="宋体"/>
        <charset val="134"/>
      </rPr>
      <t>第</t>
    </r>
    <r>
      <rPr>
        <b/>
        <sz val="18"/>
        <rFont val="Times New Roman"/>
        <charset val="134"/>
      </rPr>
      <t>100</t>
    </r>
    <r>
      <rPr>
        <b/>
        <sz val="18"/>
        <rFont val="宋体"/>
        <charset val="134"/>
      </rPr>
      <t>章</t>
    </r>
    <r>
      <rPr>
        <b/>
        <sz val="18"/>
        <rFont val="Times New Roman"/>
        <charset val="134"/>
      </rPr>
      <t xml:space="preserve">  </t>
    </r>
    <r>
      <rPr>
        <b/>
        <sz val="18"/>
        <rFont val="宋体"/>
        <charset val="134"/>
      </rPr>
      <t>总</t>
    </r>
    <r>
      <rPr>
        <b/>
        <sz val="18"/>
        <rFont val="Times New Roman"/>
        <charset val="134"/>
      </rPr>
      <t xml:space="preserve">  </t>
    </r>
    <r>
      <rPr>
        <b/>
        <sz val="18"/>
        <rFont val="宋体"/>
        <charset val="134"/>
      </rPr>
      <t>则</t>
    </r>
  </si>
  <si>
    <r>
      <rPr>
        <sz val="11"/>
        <rFont val="宋体"/>
        <charset val="134"/>
      </rPr>
      <t>子目号</t>
    </r>
  </si>
  <si>
    <r>
      <rPr>
        <sz val="11"/>
        <rFont val="宋体"/>
        <charset val="134"/>
      </rPr>
      <t>子目名称</t>
    </r>
  </si>
  <si>
    <r>
      <rPr>
        <sz val="11"/>
        <rFont val="宋体"/>
        <charset val="134"/>
      </rPr>
      <t>单位</t>
    </r>
  </si>
  <si>
    <r>
      <rPr>
        <sz val="11"/>
        <rFont val="宋体"/>
        <charset val="134"/>
      </rPr>
      <t>数量</t>
    </r>
  </si>
  <si>
    <r>
      <rPr>
        <sz val="11"/>
        <rFont val="宋体"/>
        <charset val="134"/>
      </rPr>
      <t>单价</t>
    </r>
    <r>
      <rPr>
        <sz val="11"/>
        <rFont val="Times New Roman"/>
        <charset val="134"/>
      </rPr>
      <t xml:space="preserve">
</t>
    </r>
    <r>
      <rPr>
        <sz val="11"/>
        <rFont val="宋体"/>
        <charset val="134"/>
      </rPr>
      <t>（元）</t>
    </r>
  </si>
  <si>
    <r>
      <rPr>
        <sz val="11"/>
        <rFont val="宋体"/>
        <charset val="134"/>
      </rPr>
      <t>合价</t>
    </r>
    <r>
      <rPr>
        <sz val="11"/>
        <rFont val="Times New Roman"/>
        <charset val="134"/>
      </rPr>
      <t xml:space="preserve">
</t>
    </r>
    <r>
      <rPr>
        <sz val="11"/>
        <rFont val="宋体"/>
        <charset val="134"/>
      </rPr>
      <t>（元）</t>
    </r>
  </si>
  <si>
    <t>101</t>
  </si>
  <si>
    <t>总则</t>
  </si>
  <si>
    <t>101-1</t>
  </si>
  <si>
    <t>保险费</t>
  </si>
  <si>
    <t>-c</t>
  </si>
  <si>
    <t>工伤保险费（总价的0.3%）</t>
  </si>
  <si>
    <t>总额</t>
  </si>
  <si>
    <t>102</t>
  </si>
  <si>
    <t>工程管理</t>
  </si>
  <si>
    <t>102-1</t>
  </si>
  <si>
    <t>竣工文件</t>
  </si>
  <si>
    <t>102-3</t>
  </si>
  <si>
    <r>
      <rPr>
        <sz val="11"/>
        <rFont val="宋体"/>
        <charset val="134"/>
      </rPr>
      <t>安全生产费（最高投标限价的</t>
    </r>
    <r>
      <rPr>
        <sz val="11"/>
        <rFont val="Times New Roman"/>
        <charset val="134"/>
      </rPr>
      <t>1.5</t>
    </r>
    <r>
      <rPr>
        <sz val="11"/>
        <rFont val="宋体"/>
        <charset val="134"/>
      </rPr>
      <t>％,不满20000元按20000元,含安全生产责任保险）</t>
    </r>
  </si>
  <si>
    <t>102-5</t>
  </si>
  <si>
    <t>文明施工费（总价的0.3%）</t>
  </si>
  <si>
    <t>102-6</t>
  </si>
  <si>
    <t>交通组织</t>
  </si>
  <si>
    <r>
      <rPr>
        <sz val="11"/>
        <rFont val="宋体"/>
        <charset val="134"/>
      </rPr>
      <t>清单第</t>
    </r>
    <r>
      <rPr>
        <sz val="11"/>
        <rFont val="Times New Roman"/>
        <charset val="134"/>
      </rPr>
      <t>100</t>
    </r>
    <r>
      <rPr>
        <sz val="11"/>
        <rFont val="宋体"/>
        <charset val="134"/>
      </rPr>
      <t>章合计</t>
    </r>
    <r>
      <rPr>
        <sz val="11"/>
        <rFont val="Times New Roman"/>
        <charset val="134"/>
      </rPr>
      <t xml:space="preserve">    </t>
    </r>
    <r>
      <rPr>
        <sz val="11"/>
        <rFont val="宋体"/>
        <charset val="134"/>
      </rPr>
      <t>人民币</t>
    </r>
  </si>
  <si>
    <r>
      <rPr>
        <sz val="11"/>
        <rFont val="宋体"/>
        <charset val="134"/>
      </rPr>
      <t>元</t>
    </r>
  </si>
  <si>
    <r>
      <rPr>
        <sz val="11"/>
        <rFont val="宋体"/>
        <charset val="134"/>
      </rPr>
      <t>改路、改河、改渠填筑</t>
    </r>
  </si>
  <si>
    <t>第200章路基</t>
  </si>
  <si>
    <r>
      <rPr>
        <sz val="11"/>
        <rFont val="宋体"/>
        <charset val="134"/>
      </rPr>
      <t>单价
（元）</t>
    </r>
  </si>
  <si>
    <r>
      <rPr>
        <sz val="11"/>
        <rFont val="宋体"/>
        <charset val="134"/>
      </rPr>
      <t>合价
（元）</t>
    </r>
  </si>
  <si>
    <t>202</t>
  </si>
  <si>
    <t>场地清理</t>
  </si>
  <si>
    <t>202-2</t>
  </si>
  <si>
    <t>挖除旧路面</t>
  </si>
  <si>
    <t>-a</t>
  </si>
  <si>
    <r>
      <rPr>
        <sz val="11"/>
        <rFont val="宋体"/>
        <charset val="134"/>
      </rPr>
      <t>铣刨沥青面层</t>
    </r>
    <r>
      <rPr>
        <sz val="11"/>
        <rFont val="Times New Roman"/>
        <charset val="134"/>
      </rPr>
      <t>4cm</t>
    </r>
  </si>
  <si>
    <t>m²</t>
  </si>
  <si>
    <t>-b</t>
  </si>
  <si>
    <r>
      <rPr>
        <sz val="11"/>
        <rFont val="宋体"/>
        <charset val="134"/>
      </rPr>
      <t>铣刨沥青面层6</t>
    </r>
    <r>
      <rPr>
        <sz val="11"/>
        <rFont val="Times New Roman"/>
        <charset val="134"/>
      </rPr>
      <t>cm</t>
    </r>
  </si>
  <si>
    <t>205</t>
  </si>
  <si>
    <t>特殊地区路基处理</t>
  </si>
  <si>
    <t>205-5</t>
  </si>
  <si>
    <t>路基处理</t>
  </si>
  <si>
    <t>-e</t>
  </si>
  <si>
    <t>钢管注浆（早强型地聚合物注浆，注浆为纯水泥浆，含钻孔；按加固土体体积计）</t>
  </si>
  <si>
    <r>
      <rPr>
        <sz val="11"/>
        <rFont val="Times New Roman"/>
        <charset val="134"/>
      </rPr>
      <t>m</t>
    </r>
    <r>
      <rPr>
        <vertAlign val="superscript"/>
        <sz val="11"/>
        <rFont val="Times New Roman"/>
        <charset val="134"/>
      </rPr>
      <t>3</t>
    </r>
  </si>
  <si>
    <t>清单第200章合计人民币</t>
  </si>
  <si>
    <r>
      <rPr>
        <b/>
        <sz val="18"/>
        <rFont val="宋体"/>
        <charset val="134"/>
      </rPr>
      <t>第</t>
    </r>
    <r>
      <rPr>
        <b/>
        <sz val="18"/>
        <rFont val="Times New Roman"/>
        <charset val="134"/>
      </rPr>
      <t>300</t>
    </r>
    <r>
      <rPr>
        <b/>
        <sz val="18"/>
        <rFont val="宋体"/>
        <charset val="134"/>
      </rPr>
      <t>章</t>
    </r>
    <r>
      <rPr>
        <b/>
        <sz val="18"/>
        <rFont val="Times New Roman"/>
        <charset val="134"/>
      </rPr>
      <t xml:space="preserve">  </t>
    </r>
    <r>
      <rPr>
        <b/>
        <sz val="18"/>
        <rFont val="宋体"/>
        <charset val="134"/>
      </rPr>
      <t>路面</t>
    </r>
  </si>
  <si>
    <t>308</t>
  </si>
  <si>
    <t>透层和黏层</t>
  </si>
  <si>
    <t>308-2</t>
  </si>
  <si>
    <t>黏层</t>
  </si>
  <si>
    <t>黏层（改性乳化沥青）</t>
  </si>
  <si>
    <t>309</t>
  </si>
  <si>
    <t>热拌沥青混合料面层</t>
  </si>
  <si>
    <t>309-2</t>
  </si>
  <si>
    <t>中粒式沥青混凝土</t>
  </si>
  <si>
    <r>
      <rPr>
        <sz val="11"/>
        <rFont val="宋体"/>
        <charset val="134"/>
      </rPr>
      <t>厚6</t>
    </r>
    <r>
      <rPr>
        <sz val="11"/>
        <rFont val="Times New Roman"/>
        <charset val="134"/>
      </rPr>
      <t>0mm</t>
    </r>
    <r>
      <rPr>
        <sz val="11"/>
        <rFont val="宋体"/>
        <charset val="134"/>
      </rPr>
      <t>（AC-20C，石灰岩碎石、</t>
    </r>
    <r>
      <rPr>
        <sz val="11"/>
        <rFont val="Times New Roman"/>
        <charset val="134"/>
      </rPr>
      <t>70</t>
    </r>
    <r>
      <rPr>
        <sz val="11"/>
        <rFont val="宋体"/>
        <charset val="134"/>
      </rPr>
      <t>号重交通道路石油沥青，掺抗车辙剂）</t>
    </r>
  </si>
  <si>
    <t>311</t>
  </si>
  <si>
    <t>改性沥青与改性沥青混合料</t>
  </si>
  <si>
    <t>311-3</t>
  </si>
  <si>
    <r>
      <rPr>
        <sz val="11"/>
        <rFont val="Times New Roman"/>
        <charset val="134"/>
      </rPr>
      <t>SMA</t>
    </r>
    <r>
      <rPr>
        <sz val="11"/>
        <rFont val="宋体"/>
        <charset val="134"/>
      </rPr>
      <t>路面</t>
    </r>
  </si>
  <si>
    <r>
      <rPr>
        <sz val="11"/>
        <rFont val="宋体"/>
        <charset val="134"/>
      </rPr>
      <t>厚</t>
    </r>
    <r>
      <rPr>
        <sz val="11"/>
        <rFont val="Times New Roman"/>
        <charset val="134"/>
      </rPr>
      <t>40mm</t>
    </r>
    <r>
      <rPr>
        <sz val="11"/>
        <rFont val="宋体"/>
        <charset val="134"/>
      </rPr>
      <t>（</t>
    </r>
    <r>
      <rPr>
        <sz val="11"/>
        <rFont val="Times New Roman"/>
        <charset val="134"/>
      </rPr>
      <t>SMA-13</t>
    </r>
    <r>
      <rPr>
        <sz val="11"/>
        <rFont val="宋体"/>
        <charset val="134"/>
      </rPr>
      <t>，玄武岩碎石、SBS改性沥青）</t>
    </r>
  </si>
  <si>
    <t>路面处理</t>
  </si>
  <si>
    <t>315-1</t>
  </si>
  <si>
    <t>高性能聚酯玻纤布</t>
  </si>
  <si>
    <r>
      <rPr>
        <sz val="11"/>
        <rFont val="宋体"/>
        <charset val="134"/>
      </rPr>
      <t>清单第</t>
    </r>
    <r>
      <rPr>
        <sz val="11"/>
        <rFont val="Times New Roman"/>
        <charset val="134"/>
      </rPr>
      <t>300</t>
    </r>
    <r>
      <rPr>
        <sz val="11"/>
        <rFont val="宋体"/>
        <charset val="134"/>
      </rPr>
      <t>章合计</t>
    </r>
    <r>
      <rPr>
        <sz val="11"/>
        <rFont val="Times New Roman"/>
        <charset val="134"/>
      </rPr>
      <t xml:space="preserve">    </t>
    </r>
    <r>
      <rPr>
        <sz val="11"/>
        <rFont val="宋体"/>
        <charset val="134"/>
      </rPr>
      <t>人民币</t>
    </r>
  </si>
  <si>
    <r>
      <rPr>
        <b/>
        <sz val="18"/>
        <rFont val="宋体"/>
        <charset val="134"/>
      </rPr>
      <t>第</t>
    </r>
    <r>
      <rPr>
        <b/>
        <sz val="18"/>
        <rFont val="Times New Roman"/>
        <charset val="134"/>
      </rPr>
      <t>600</t>
    </r>
    <r>
      <rPr>
        <b/>
        <sz val="18"/>
        <rFont val="宋体"/>
        <charset val="134"/>
      </rPr>
      <t>章</t>
    </r>
    <r>
      <rPr>
        <b/>
        <sz val="18"/>
        <rFont val="Times New Roman"/>
        <charset val="134"/>
      </rPr>
      <t xml:space="preserve">  </t>
    </r>
    <r>
      <rPr>
        <b/>
        <sz val="18"/>
        <rFont val="宋体"/>
        <charset val="134"/>
      </rPr>
      <t>安全设施及预埋管线</t>
    </r>
  </si>
  <si>
    <t>项目名称：</t>
  </si>
  <si>
    <t>子目号</t>
  </si>
  <si>
    <t>子目名称</t>
  </si>
  <si>
    <t>单位</t>
  </si>
  <si>
    <t>数量</t>
  </si>
  <si>
    <t>单价
（元）</t>
  </si>
  <si>
    <t>合价
（元）</t>
  </si>
  <si>
    <t>605</t>
  </si>
  <si>
    <t>道路交通标线</t>
  </si>
  <si>
    <t>605-1</t>
  </si>
  <si>
    <t>热熔型涂料路面标线</t>
  </si>
  <si>
    <t>车行道标线</t>
  </si>
  <si>
    <t>彩色防滑标线</t>
  </si>
  <si>
    <r>
      <rPr>
        <sz val="11"/>
        <rFont val="宋体"/>
        <charset val="134"/>
      </rPr>
      <t>清单第</t>
    </r>
    <r>
      <rPr>
        <sz val="11"/>
        <rFont val="Times New Roman"/>
        <charset val="134"/>
      </rPr>
      <t>600</t>
    </r>
    <r>
      <rPr>
        <sz val="11"/>
        <rFont val="宋体"/>
        <charset val="134"/>
      </rPr>
      <t>章合计</t>
    </r>
    <r>
      <rPr>
        <sz val="11"/>
        <rFont val="Times New Roman"/>
        <charset val="134"/>
      </rPr>
      <t xml:space="preserve">    </t>
    </r>
    <r>
      <rPr>
        <sz val="11"/>
        <rFont val="宋体"/>
        <charset val="134"/>
      </rPr>
      <t>人民币</t>
    </r>
  </si>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</sst>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 numFmtId="179" formatCode="0_ "/>
  </numFmts>
  <fonts count="49">
    <font>
      <sz val="12"/>
      <name val="宋体"/>
      <charset val="134"/>
    </font>
    <font>
      <sz val="20"/>
      <name val="宋体"/>
      <charset val="134"/>
      <scheme val="minor"/>
    </font>
    <font>
      <sz val="11"/>
      <name val="Times New Roman"/>
      <charset val="134"/>
    </font>
    <font>
      <sz val="10"/>
      <name val="宋体"/>
      <charset val="134"/>
      <scheme val="minor"/>
    </font>
    <font>
      <sz val="11"/>
      <name val="宋体"/>
      <charset val="134"/>
      <scheme val="minor"/>
    </font>
    <font>
      <b/>
      <sz val="18"/>
      <name val="宋体"/>
      <charset val="134"/>
    </font>
    <font>
      <b/>
      <sz val="18"/>
      <name val="Times New Roman"/>
      <charset val="134"/>
    </font>
    <font>
      <sz val="11"/>
      <name val="宋体"/>
      <charset val="134"/>
    </font>
    <font>
      <u/>
      <sz val="11"/>
      <name val="Times New Roman"/>
      <charset val="134"/>
    </font>
    <font>
      <sz val="20"/>
      <name val="Times New Roman"/>
      <charset val="134"/>
    </font>
    <font>
      <sz val="20"/>
      <color rgb="FF7030A0"/>
      <name val="Times New Roman"/>
      <charset val="134"/>
    </font>
    <font>
      <b/>
      <sz val="20"/>
      <name val="Times New Roman"/>
      <charset val="134"/>
    </font>
    <font>
      <sz val="12"/>
      <name val="Times New Roman"/>
      <charset val="134"/>
    </font>
    <font>
      <sz val="11"/>
      <color theme="1"/>
      <name val="宋体"/>
      <charset val="134"/>
      <scheme val="minor"/>
    </font>
    <font>
      <b/>
      <sz val="16"/>
      <name val="黑体"/>
      <charset val="134"/>
    </font>
    <font>
      <sz val="10"/>
      <name val="宋体"/>
      <charset val="134"/>
    </font>
    <font>
      <sz val="22"/>
      <name val="Times New Roman"/>
      <charset val="134"/>
    </font>
    <font>
      <b/>
      <sz val="24"/>
      <name val="宋体"/>
      <charset val="134"/>
    </font>
    <font>
      <sz val="15"/>
      <name val="宋体"/>
      <charset val="134"/>
    </font>
    <font>
      <sz val="14"/>
      <name val="Times New Roman"/>
      <charset val="134"/>
    </font>
    <font>
      <b/>
      <sz val="32"/>
      <name val="黑体"/>
      <charset val="134"/>
    </font>
    <font>
      <b/>
      <sz val="56"/>
      <name val="Times New Roman"/>
      <charset val="134"/>
    </font>
    <font>
      <sz val="56"/>
      <name val="Times New Roman"/>
      <charset val="134"/>
    </font>
    <font>
      <sz val="18"/>
      <name val="宋体"/>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name val="宋体"/>
      <charset val="134"/>
    </font>
    <font>
      <u/>
      <sz val="10"/>
      <name val="宋体"/>
      <charset val="134"/>
    </font>
    <font>
      <b/>
      <sz val="20"/>
      <name val="宋体"/>
      <charset val="134"/>
    </font>
    <font>
      <vertAlign val="superscrip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2"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3" borderId="11" applyNumberFormat="0" applyAlignment="0" applyProtection="0">
      <alignment vertical="center"/>
    </xf>
    <xf numFmtId="0" fontId="34" fillId="4" borderId="12" applyNumberFormat="0" applyAlignment="0" applyProtection="0">
      <alignment vertical="center"/>
    </xf>
    <xf numFmtId="0" fontId="35" fillId="4" borderId="11" applyNumberFormat="0" applyAlignment="0" applyProtection="0">
      <alignment vertical="center"/>
    </xf>
    <xf numFmtId="0" fontId="36" fillId="5"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0" fillId="0" borderId="0">
      <alignment vertical="center"/>
    </xf>
    <xf numFmtId="0" fontId="0" fillId="0" borderId="0"/>
    <xf numFmtId="0" fontId="0" fillId="0" borderId="0"/>
    <xf numFmtId="0" fontId="15" fillId="0" borderId="0">
      <alignment vertical="center"/>
    </xf>
    <xf numFmtId="0" fontId="15" fillId="0" borderId="0">
      <alignment vertical="center"/>
    </xf>
    <xf numFmtId="0" fontId="13" fillId="0" borderId="0">
      <alignment vertical="center"/>
    </xf>
    <xf numFmtId="0" fontId="13" fillId="0" borderId="0"/>
    <xf numFmtId="0" fontId="0" fillId="0" borderId="0"/>
    <xf numFmtId="0" fontId="0" fillId="0" borderId="0">
      <alignment vertical="center"/>
    </xf>
    <xf numFmtId="0" fontId="44" fillId="0" borderId="0">
      <alignment vertical="center"/>
    </xf>
    <xf numFmtId="0" fontId="0" fillId="0" borderId="0" applyNumberFormat="0"/>
    <xf numFmtId="0" fontId="0" fillId="0" borderId="0">
      <alignment vertical="center"/>
    </xf>
    <xf numFmtId="0" fontId="0" fillId="0" borderId="0"/>
    <xf numFmtId="0" fontId="0" fillId="0" borderId="0">
      <alignment vertical="center"/>
    </xf>
    <xf numFmtId="0" fontId="13" fillId="0" borderId="0">
      <alignment vertical="center"/>
    </xf>
  </cellStyleXfs>
  <cellXfs count="140">
    <xf numFmtId="0" fontId="0" fillId="0" borderId="0" xfId="0"/>
    <xf numFmtId="0" fontId="1" fillId="0" borderId="0" xfId="50" applyFont="1" applyFill="1"/>
    <xf numFmtId="49" fontId="2" fillId="0" borderId="0" xfId="51" applyNumberFormat="1" applyFont="1" applyFill="1" applyAlignment="1">
      <alignment horizontal="left"/>
    </xf>
    <xf numFmtId="0" fontId="2" fillId="0" borderId="0" xfId="51" applyFont="1" applyFill="1" applyAlignment="1">
      <alignment horizontal="left"/>
    </xf>
    <xf numFmtId="0" fontId="2" fillId="0" borderId="0" xfId="51" applyFont="1" applyFill="1"/>
    <xf numFmtId="0" fontId="3" fillId="0" borderId="0" xfId="50" applyFont="1" applyFill="1"/>
    <xf numFmtId="0" fontId="4" fillId="0" borderId="0" xfId="50" applyFont="1" applyFill="1"/>
    <xf numFmtId="0" fontId="5" fillId="0" borderId="0" xfId="51" applyFont="1" applyFill="1" applyAlignment="1">
      <alignment horizontal="center" vertical="center"/>
    </xf>
    <xf numFmtId="0" fontId="6" fillId="0" borderId="0" xfId="51" applyFont="1" applyFill="1" applyAlignment="1">
      <alignment horizontal="center" vertical="center"/>
    </xf>
    <xf numFmtId="0" fontId="7" fillId="0" borderId="1" xfId="50" applyFont="1" applyFill="1" applyBorder="1" applyAlignment="1">
      <alignment vertical="center" wrapText="1"/>
    </xf>
    <xf numFmtId="0" fontId="7"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7" fillId="0" borderId="2" xfId="51" applyNumberFormat="1" applyFont="1" applyFill="1" applyBorder="1" applyAlignment="1">
      <alignment horizontal="center" vertical="center" wrapText="1"/>
    </xf>
    <xf numFmtId="0" fontId="7" fillId="0" borderId="2" xfId="51" applyFont="1" applyFill="1" applyBorder="1" applyAlignment="1">
      <alignment horizontal="center" vertical="center" wrapText="1"/>
    </xf>
    <xf numFmtId="176" fontId="7" fillId="0" borderId="2" xfId="51" applyNumberFormat="1" applyFont="1" applyFill="1" applyBorder="1" applyAlignment="1">
      <alignment horizontal="center" vertical="center" wrapText="1"/>
    </xf>
    <xf numFmtId="49" fontId="2" fillId="0" borderId="2" xfId="51" applyNumberFormat="1" applyFont="1" applyFill="1" applyBorder="1" applyAlignment="1">
      <alignment horizontal="center" vertical="center" wrapText="1"/>
    </xf>
    <xf numFmtId="0" fontId="7" fillId="0" borderId="2" xfId="51" applyFont="1" applyFill="1" applyBorder="1" applyAlignment="1">
      <alignment horizontal="left" vertical="center" wrapText="1"/>
    </xf>
    <xf numFmtId="0" fontId="2" fillId="0" borderId="2" xfId="51" applyFont="1" applyFill="1" applyBorder="1" applyAlignment="1">
      <alignment horizontal="center" vertical="center" wrapText="1"/>
    </xf>
    <xf numFmtId="176" fontId="2" fillId="0" borderId="2" xfId="51"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50" applyFont="1" applyFill="1" applyBorder="1" applyAlignment="1">
      <alignment horizontal="center" vertical="center" wrapText="1"/>
    </xf>
    <xf numFmtId="0" fontId="7" fillId="0" borderId="4" xfId="51" applyFont="1" applyFill="1" applyBorder="1" applyAlignment="1">
      <alignment horizontal="right" vertical="center" wrapText="1"/>
    </xf>
    <xf numFmtId="0" fontId="2" fillId="0" borderId="5" xfId="51" applyFont="1" applyFill="1" applyBorder="1" applyAlignment="1">
      <alignment horizontal="right" vertical="center" wrapText="1"/>
    </xf>
    <xf numFmtId="176" fontId="8" fillId="0" borderId="5" xfId="50" applyNumberFormat="1" applyFont="1" applyFill="1" applyBorder="1" applyAlignment="1">
      <alignment horizontal="center" vertical="center" wrapText="1"/>
    </xf>
    <xf numFmtId="177" fontId="7" fillId="0" borderId="1" xfId="51" applyNumberFormat="1" applyFont="1" applyFill="1" applyBorder="1" applyAlignment="1">
      <alignment horizontal="left" vertical="center" wrapText="1"/>
    </xf>
    <xf numFmtId="176" fontId="2" fillId="0" borderId="6" xfId="51" applyNumberFormat="1" applyFont="1" applyFill="1" applyBorder="1" applyAlignment="1">
      <alignment horizontal="center" vertical="center"/>
    </xf>
    <xf numFmtId="0" fontId="7" fillId="0" borderId="0" xfId="51" applyFont="1" applyFill="1" applyAlignment="1">
      <alignment horizontal="left"/>
    </xf>
    <xf numFmtId="0" fontId="2" fillId="0" borderId="0" xfId="0" applyFont="1" applyFill="1" applyAlignment="1">
      <alignment vertical="center"/>
    </xf>
    <xf numFmtId="49" fontId="2" fillId="0" borderId="0" xfId="0" applyNumberFormat="1" applyFont="1" applyFill="1" applyAlignment="1">
      <alignment horizontal="center"/>
    </xf>
    <xf numFmtId="0" fontId="2" fillId="0" borderId="0" xfId="0" applyFont="1" applyFill="1"/>
    <xf numFmtId="177" fontId="2" fillId="0" borderId="0" xfId="0" applyNumberFormat="1" applyFont="1" applyFill="1"/>
    <xf numFmtId="0" fontId="9" fillId="0" borderId="0" xfId="0" applyFont="1" applyFill="1"/>
    <xf numFmtId="0" fontId="6" fillId="0" borderId="0" xfId="0" applyFont="1" applyFill="1" applyAlignment="1">
      <alignment horizontal="center" vertical="center"/>
    </xf>
    <xf numFmtId="0" fontId="9" fillId="0" borderId="0" xfId="0" applyFont="1" applyFill="1" applyAlignment="1">
      <alignment vertical="center"/>
    </xf>
    <xf numFmtId="0" fontId="2" fillId="0" borderId="1" xfId="50"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7" fillId="0" borderId="6"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1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6"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2" fillId="0" borderId="2" xfId="0" applyFont="1" applyFill="1" applyBorder="1" applyAlignment="1" applyProtection="1">
      <alignment horizontal="center" vertical="center" wrapText="1"/>
      <protection locked="0"/>
    </xf>
    <xf numFmtId="0" fontId="2" fillId="0" borderId="4" xfId="0" applyFont="1" applyFill="1" applyBorder="1" applyAlignment="1">
      <alignment horizontal="right" vertical="center" wrapText="1"/>
    </xf>
    <xf numFmtId="0" fontId="2" fillId="0" borderId="5" xfId="0" applyFont="1" applyFill="1" applyBorder="1" applyAlignment="1">
      <alignment horizontal="right" vertical="center" wrapText="1"/>
    </xf>
    <xf numFmtId="176" fontId="8" fillId="0" borderId="5"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6" xfId="0" applyNumberFormat="1" applyFont="1" applyFill="1" applyBorder="1" applyAlignment="1">
      <alignment horizontal="center" vertical="center"/>
    </xf>
    <xf numFmtId="0" fontId="2" fillId="0" borderId="0" xfId="0" applyFont="1" applyAlignment="1">
      <alignment vertical="center"/>
    </xf>
    <xf numFmtId="49" fontId="2" fillId="0" borderId="0" xfId="0" applyNumberFormat="1" applyFont="1" applyAlignment="1">
      <alignment horizontal="center" vertical="center"/>
    </xf>
    <xf numFmtId="177" fontId="2" fillId="0" borderId="0" xfId="0" applyNumberFormat="1" applyFont="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2" fillId="0" borderId="1" xfId="50" applyFont="1" applyBorder="1" applyAlignment="1">
      <alignment vertical="center" wrapText="1"/>
    </xf>
    <xf numFmtId="0" fontId="2" fillId="0" borderId="1" xfId="0" applyFont="1" applyBorder="1" applyAlignment="1">
      <alignment horizontal="left" vertical="center"/>
    </xf>
    <xf numFmtId="0" fontId="9" fillId="0" borderId="0" xfId="0" applyFont="1" applyAlignment="1">
      <alignment horizontal="left" vertical="center"/>
    </xf>
    <xf numFmtId="176" fontId="9"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2" xfId="0" applyNumberFormat="1" applyFont="1" applyFill="1" applyBorder="1" applyAlignment="1">
      <alignment horizontal="center" vertical="center" wrapText="1"/>
    </xf>
    <xf numFmtId="0" fontId="9" fillId="0" borderId="0" xfId="0" applyFont="1" applyAlignment="1">
      <alignment horizontal="center" vertical="center" wrapText="1"/>
    </xf>
    <xf numFmtId="49" fontId="2" fillId="0" borderId="2" xfId="0" applyNumberFormat="1" applyFont="1" applyBorder="1" applyAlignment="1">
      <alignment horizontal="center" vertical="center" wrapText="1"/>
    </xf>
    <xf numFmtId="0" fontId="7"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177" fontId="2"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176" fontId="9" fillId="0" borderId="0" xfId="0" applyNumberFormat="1" applyFont="1" applyAlignment="1">
      <alignment horizontal="center" vertical="center"/>
    </xf>
    <xf numFmtId="0" fontId="2" fillId="0" borderId="2" xfId="0" applyFont="1" applyBorder="1" applyAlignment="1">
      <alignment horizontal="right" vertical="center" wrapText="1"/>
    </xf>
    <xf numFmtId="176" fontId="8"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2" fillId="0" borderId="0" xfId="0" applyNumberFormat="1" applyFont="1" applyAlignment="1">
      <alignment horizontal="center"/>
    </xf>
    <xf numFmtId="0" fontId="2" fillId="0" borderId="0" xfId="0" applyFont="1"/>
    <xf numFmtId="176" fontId="2"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49" fontId="2" fillId="0" borderId="3"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176" fontId="8"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7" xfId="0" applyNumberFormat="1" applyFont="1" applyBorder="1" applyAlignment="1">
      <alignment horizontal="center" vertical="center"/>
    </xf>
    <xf numFmtId="176" fontId="2" fillId="0" borderId="0" xfId="0" applyNumberFormat="1" applyFont="1" applyAlignment="1">
      <alignment horizontal="center" vertical="center"/>
    </xf>
    <xf numFmtId="0" fontId="12" fillId="0" borderId="0" xfId="49" applyFont="1" applyAlignment="1"/>
    <xf numFmtId="0" fontId="2" fillId="0" borderId="0" xfId="50" applyFont="1" applyAlignment="1">
      <alignment vertical="center"/>
    </xf>
    <xf numFmtId="0" fontId="12" fillId="0" borderId="0" xfId="50" applyFont="1" applyAlignment="1">
      <alignment horizontal="center" vertical="center"/>
    </xf>
    <xf numFmtId="0" fontId="12" fillId="0" borderId="0" xfId="50" applyFont="1" applyAlignment="1">
      <alignment vertical="center"/>
    </xf>
    <xf numFmtId="0" fontId="11" fillId="0" borderId="0" xfId="49" applyFont="1" applyAlignment="1">
      <alignment horizontal="center" vertical="center"/>
    </xf>
    <xf numFmtId="0" fontId="7" fillId="0" borderId="1" xfId="50" applyFont="1" applyBorder="1" applyAlignment="1">
      <alignment horizontal="left" vertical="center" wrapText="1"/>
    </xf>
    <xf numFmtId="0" fontId="2" fillId="0" borderId="1" xfId="50" applyFont="1" applyBorder="1" applyAlignment="1">
      <alignment horizontal="left" vertical="center" wrapText="1"/>
    </xf>
    <xf numFmtId="0" fontId="2" fillId="0" borderId="0" xfId="50" applyFont="1" applyAlignment="1">
      <alignment horizontal="left" vertical="center" wrapText="1"/>
    </xf>
    <xf numFmtId="0" fontId="2" fillId="0" borderId="2" xfId="50" applyFont="1" applyBorder="1" applyAlignment="1">
      <alignment horizontal="center" vertical="center"/>
    </xf>
    <xf numFmtId="0" fontId="2" fillId="0" borderId="2" xfId="50" applyFont="1" applyBorder="1" applyAlignment="1">
      <alignment horizontal="center" vertical="center" wrapText="1"/>
    </xf>
    <xf numFmtId="0" fontId="2" fillId="0" borderId="0" xfId="50" applyFont="1" applyAlignment="1">
      <alignment horizontal="center" vertical="center" wrapText="1"/>
    </xf>
    <xf numFmtId="0" fontId="2" fillId="0" borderId="2" xfId="49" applyFont="1" applyBorder="1" applyAlignment="1">
      <alignment horizontal="center" vertical="center"/>
    </xf>
    <xf numFmtId="178" fontId="2" fillId="0" borderId="2" xfId="50" applyNumberFormat="1" applyFont="1" applyBorder="1" applyAlignment="1">
      <alignment horizontal="center" vertical="center" wrapText="1"/>
    </xf>
    <xf numFmtId="178" fontId="2" fillId="0" borderId="0" xfId="50" applyNumberFormat="1" applyFont="1" applyAlignment="1">
      <alignment horizontal="center" vertical="center" wrapText="1"/>
    </xf>
    <xf numFmtId="179" fontId="2" fillId="0" borderId="0" xfId="50" applyNumberFormat="1" applyFont="1" applyAlignment="1">
      <alignment horizontal="center" vertical="center" wrapText="1"/>
    </xf>
    <xf numFmtId="179" fontId="2" fillId="0" borderId="0" xfId="50" applyNumberFormat="1" applyFont="1" applyAlignment="1">
      <alignment vertical="center"/>
    </xf>
    <xf numFmtId="0" fontId="7" fillId="0" borderId="2" xfId="50" applyFont="1" applyBorder="1" applyAlignment="1">
      <alignment horizontal="center" vertical="center"/>
    </xf>
    <xf numFmtId="178" fontId="8" fillId="0" borderId="2" xfId="50" applyNumberFormat="1" applyFont="1" applyBorder="1" applyAlignment="1">
      <alignment horizontal="center" vertical="center" wrapText="1"/>
    </xf>
    <xf numFmtId="179" fontId="8" fillId="0" borderId="0" xfId="50" applyNumberFormat="1" applyFont="1" applyAlignment="1">
      <alignment horizontal="center" vertical="center" wrapText="1"/>
    </xf>
    <xf numFmtId="0" fontId="7" fillId="0" borderId="4" xfId="50" applyFont="1" applyBorder="1" applyAlignment="1">
      <alignment horizontal="center" vertical="center"/>
    </xf>
    <xf numFmtId="0" fontId="2" fillId="0" borderId="7" xfId="50" applyFont="1" applyBorder="1" applyAlignment="1">
      <alignment horizontal="center" vertical="center"/>
    </xf>
    <xf numFmtId="9" fontId="2" fillId="0" borderId="0" xfId="50" applyNumberFormat="1" applyFont="1" applyAlignment="1">
      <alignment vertical="center"/>
    </xf>
    <xf numFmtId="0" fontId="7" fillId="0" borderId="2" xfId="49" applyFont="1" applyBorder="1" applyAlignment="1">
      <alignment horizontal="center" vertical="center"/>
    </xf>
    <xf numFmtId="0" fontId="8" fillId="0" borderId="0" xfId="50" applyFont="1" applyAlignment="1">
      <alignment horizontal="center" vertical="center" wrapText="1"/>
    </xf>
    <xf numFmtId="0" fontId="12" fillId="0" borderId="0" xfId="50" applyFont="1" applyAlignment="1">
      <alignment horizontal="justify" vertical="center" wrapText="1"/>
    </xf>
    <xf numFmtId="0" fontId="12" fillId="0" borderId="0" xfId="50" applyFont="1" applyAlignment="1">
      <alignment horizontal="center" vertical="center" wrapText="1"/>
    </xf>
    <xf numFmtId="0" fontId="13" fillId="0" borderId="0" xfId="0" applyFont="1" applyFill="1" applyAlignment="1"/>
    <xf numFmtId="0" fontId="14" fillId="0" borderId="0" xfId="0" applyFont="1" applyFill="1" applyAlignment="1">
      <alignment vertical="center"/>
    </xf>
    <xf numFmtId="0" fontId="13" fillId="0" borderId="0" xfId="0" applyFont="1" applyFill="1" applyAlignment="1" applyProtection="1"/>
    <xf numFmtId="0" fontId="7" fillId="0" borderId="0" xfId="0" applyFont="1" applyFill="1" applyAlignment="1">
      <alignment vertical="center" wrapText="1"/>
    </xf>
    <xf numFmtId="0" fontId="7" fillId="0" borderId="0" xfId="0" applyFont="1" applyFill="1" applyAlignment="1">
      <alignment horizontal="left" vertical="center" wrapText="1"/>
    </xf>
    <xf numFmtId="0" fontId="15" fillId="0" borderId="0" xfId="0" applyFont="1" applyFill="1" applyAlignment="1" applyProtection="1">
      <alignment vertical="center" wrapText="1"/>
    </xf>
    <xf numFmtId="0" fontId="12" fillId="0" borderId="0" xfId="0" applyFont="1" applyAlignment="1">
      <alignment vertical="center"/>
    </xf>
    <xf numFmtId="0" fontId="16" fillId="0" borderId="0" xfId="0" applyFont="1"/>
    <xf numFmtId="0" fontId="12" fillId="0" borderId="0" xfId="0" applyFont="1"/>
    <xf numFmtId="0" fontId="17" fillId="0" borderId="0" xfId="0" applyFont="1" applyAlignment="1">
      <alignment horizontal="center" vertical="center" wrapText="1"/>
    </xf>
    <xf numFmtId="0" fontId="6"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12" fillId="0" borderId="0" xfId="0" applyFont="1" applyAlignment="1">
      <alignment horizontal="center"/>
    </xf>
    <xf numFmtId="0" fontId="23" fillId="0" borderId="0" xfId="0" applyFont="1" applyAlignment="1">
      <alignment horizontal="center"/>
    </xf>
    <xf numFmtId="57" fontId="24" fillId="0" borderId="0" xfId="0" applyNumberFormat="1" applyFont="1" applyAlignment="1">
      <alignment horizontal="center"/>
    </xf>
    <xf numFmtId="0" fontId="12" fillId="0" borderId="0" xfId="0" applyFont="1" applyAlignment="1">
      <alignment wrapText="1"/>
    </xf>
    <xf numFmtId="0" fontId="2" fillId="0" borderId="3" xfId="0"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6" xfId="50"/>
    <cellStyle name="常规 3" xfId="51"/>
    <cellStyle name="常规_苏州市轨道交通1号线II-TS-13标星海街站" xfId="52"/>
    <cellStyle name="常规_苏州市轨道交通1号线II-TS-13标星海街站 2" xfId="53"/>
    <cellStyle name="常规 2 2 3" xfId="54"/>
    <cellStyle name="Normal" xfId="55"/>
    <cellStyle name="常规 10" xfId="56"/>
    <cellStyle name="常规 3 2 10 3 5 2" xfId="57"/>
    <cellStyle name="常规 4" xfId="58"/>
    <cellStyle name="常规 14" xfId="59"/>
    <cellStyle name="常规 10 2" xfId="60"/>
    <cellStyle name="常规_副本NJY-YC83最后定价 2" xfId="61"/>
    <cellStyle name="常规 3 2 10 3 2 2 2 2 2 2 2 2 2 2" xfId="62"/>
    <cellStyle name="常规 2 2" xfId="6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2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26041;&#39033;&#30446;\&#27743;&#38452;\&#26725;&#26753;&#35745;&#31639;&#20070;&#65288;&#33433;&#33993;&#22823;&#369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25;&#39640;&#23457;&#35745;\5.&#32467;&#31639;\&#23457;&#26680;\3&#12289;&#20108;&#20844;\&#36328;&#28246;&#27573;\1.1&#26725;&#26753;&#35745;&#31639;&#20070;(&#36328;&#28246;&#21335;&#2757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Desktop\11122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2320;&#26041;&#39033;&#30446;\&#27743;&#38452;\&#26725;&#26753;&#35745;&#31639;&#20070;&#65288;&#33433;&#33993;&#22823;&#36947;&#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3425;&#39640;&#23457;&#35745;\5.&#32467;&#31639;\&#23457;&#26680;\3&#12289;&#20108;&#20844;\&#36328;&#28246;&#27573;\1.1&#26725;&#26753;&#35745;&#31639;&#20070;(&#36328;&#28246;&#21335;&#2757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指标表"/>
      <sheetName val="指标分析"/>
      <sheetName val="桥梁一览表"/>
      <sheetName val="工程量清单数量"/>
      <sheetName val="对比清单数量"/>
      <sheetName val="桥梁桩基计算表"/>
      <sheetName val="钢筋扣减表"/>
      <sheetName val="400章"/>
      <sheetName val="1"/>
      <sheetName val="2"/>
      <sheetName val="红花岭中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指标表"/>
      <sheetName val="混凝土"/>
      <sheetName val="钢筋"/>
      <sheetName val="钢绞线、支座、伸缩缝"/>
      <sheetName val="钢筋扣减表"/>
      <sheetName val="钢结构"/>
      <sheetName val="桥梁桩基计算表"/>
      <sheetName val="锥坡"/>
      <sheetName val="桩基岩层"/>
      <sheetName val="下部钢筋验算"/>
      <sheetName val="桩基钢筋验算"/>
      <sheetName val="桩基钢筋验算CDE"/>
      <sheetName val="现浇箱梁CDE"/>
      <sheetName val="现浇箱梁（FGH）"/>
      <sheetName val="皮弄路-大桥路"/>
      <sheetName val="西城路箱梁"/>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汇总表（湖区）"/>
      <sheetName val="桩基汇总"/>
      <sheetName val="桩基计算书(跨湖桥南)"/>
      <sheetName val="桩基钢筋计算"/>
      <sheetName val="基础汇总"/>
      <sheetName val="基础钢筋计算"/>
      <sheetName val="下部汇总"/>
      <sheetName val="下部钢筋计算"/>
      <sheetName val="上部汇总（湖区）"/>
      <sheetName val="上部钢筋计算(石臼湖)"/>
      <sheetName val="上部钢筋计算(主桥)"/>
      <sheetName val="附属结构钢筋 (2)"/>
      <sheetName val="Sheet1"/>
      <sheetName val="现浇整体化钢筋"/>
      <sheetName val="钢筋扣减表"/>
      <sheetName val="上部钢筋计算(空心板)"/>
      <sheetName val="上部钢绞线"/>
      <sheetName val="钢绞线定额"/>
      <sheetName val="附属汇总"/>
      <sheetName val="附属钢筋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指标表"/>
      <sheetName val="指标分析"/>
      <sheetName val="桥梁一览表"/>
      <sheetName val="工程量清单数量"/>
      <sheetName val="对比清单数量"/>
      <sheetName val="桥梁桩基计算表"/>
      <sheetName val="钢筋扣减表"/>
      <sheetName val="400章"/>
      <sheetName val="1"/>
      <sheetName val="2"/>
      <sheetName val="红花岭中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指标表"/>
      <sheetName val="混凝土"/>
      <sheetName val="钢筋"/>
      <sheetName val="钢绞线、支座、伸缩缝"/>
      <sheetName val="钢筋扣减表"/>
      <sheetName val="钢结构"/>
      <sheetName val="桥梁桩基计算表"/>
      <sheetName val="锥坡"/>
      <sheetName val="桩基岩层"/>
      <sheetName val="下部钢筋验算"/>
      <sheetName val="桩基钢筋验算"/>
      <sheetName val="桩基钢筋验算CDE"/>
      <sheetName val="现浇箱梁CDE"/>
      <sheetName val="现浇箱梁（FGH）"/>
      <sheetName val="皮弄路-大桥路"/>
      <sheetName val="西城路箱梁"/>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说明"/>
      <sheetName val="汇总表（湖区）"/>
      <sheetName val="桩基汇总"/>
      <sheetName val="桩基计算书(跨湖桥南)"/>
      <sheetName val="桩基钢筋计算"/>
      <sheetName val="基础汇总"/>
      <sheetName val="基础钢筋计算"/>
      <sheetName val="下部汇总"/>
      <sheetName val="下部钢筋计算"/>
      <sheetName val="上部汇总（湖区）"/>
      <sheetName val="上部钢筋计算(石臼湖)"/>
      <sheetName val="上部钢筋计算(主桥)"/>
      <sheetName val="附属结构钢筋 (2)"/>
      <sheetName val="Sheet1"/>
      <sheetName val="现浇整体化钢筋"/>
      <sheetName val="钢筋扣减表"/>
      <sheetName val="上部钢筋计算(空心板)"/>
      <sheetName val="上部钢绞线"/>
      <sheetName val="钢绞线定额"/>
      <sheetName val="附属汇总"/>
      <sheetName val="附属钢筋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447"/>
  <sheetViews>
    <sheetView showZeros="0" tabSelected="1" view="pageBreakPreview" zoomScale="85" zoomScaleNormal="50" topLeftCell="A2" workbookViewId="0">
      <selection activeCell="A2" sqref="A2:B2"/>
    </sheetView>
  </sheetViews>
  <sheetFormatPr defaultColWidth="9" defaultRowHeight="15.75" outlineLevelCol="2"/>
  <cols>
    <col min="1" max="1" width="60.9" style="128" customWidth="1"/>
    <col min="2" max="2" width="22" style="128" customWidth="1"/>
    <col min="3" max="16384" width="9" style="128"/>
  </cols>
  <sheetData>
    <row r="1" ht="30" customHeight="1"/>
    <row r="2" ht="66" customHeight="1" spans="1:2">
      <c r="A2" s="129" t="s">
        <v>0</v>
      </c>
      <c r="B2" s="129"/>
    </row>
    <row r="3" ht="30" customHeight="1" spans="1:2">
      <c r="A3" s="130"/>
      <c r="B3" s="130"/>
    </row>
    <row r="4" ht="30" customHeight="1" spans="1:2">
      <c r="A4" s="131"/>
      <c r="B4" s="131"/>
    </row>
    <row r="5" ht="30" customHeight="1" spans="1:2">
      <c r="A5" s="131"/>
    </row>
    <row r="6" ht="40.5" customHeight="1" spans="1:2">
      <c r="A6" s="132"/>
    </row>
    <row r="7" ht="54" customHeight="1" spans="1:2">
      <c r="A7" s="133" t="s">
        <v>1</v>
      </c>
      <c r="B7" s="133"/>
    </row>
    <row r="8" ht="54" customHeight="1" spans="1:2">
      <c r="A8" s="133" t="s">
        <v>2</v>
      </c>
      <c r="B8" s="133"/>
    </row>
    <row r="9" ht="54" customHeight="1" spans="1:2">
      <c r="A9" s="133" t="s">
        <v>3</v>
      </c>
      <c r="B9" s="133"/>
    </row>
    <row r="10" ht="54" customHeight="1" spans="1:2">
      <c r="A10" s="133" t="s">
        <v>4</v>
      </c>
      <c r="B10" s="133"/>
    </row>
    <row r="11" ht="54" customHeight="1" spans="1:2">
      <c r="A11" s="133" t="s">
        <v>5</v>
      </c>
      <c r="B11" s="133"/>
    </row>
    <row r="12" ht="21.9" customHeight="1" spans="1:2">
      <c r="A12" s="134"/>
    </row>
    <row r="13" ht="21.9" customHeight="1" spans="1:2">
      <c r="A13" s="134"/>
    </row>
    <row r="14" ht="21.9" customHeight="1" spans="1:2">
      <c r="A14" s="134"/>
    </row>
    <row r="15" ht="21.9" customHeight="1" spans="1:2">
      <c r="A15" s="135"/>
    </row>
    <row r="16" ht="21.9" customHeight="1" spans="1:2">
      <c r="A16" s="136"/>
    </row>
    <row r="17" ht="30" customHeight="1" spans="1:2">
      <c r="A17" s="137" t="s">
        <v>6</v>
      </c>
      <c r="B17" s="137"/>
    </row>
    <row r="18" ht="30" customHeight="1" spans="1:2">
      <c r="A18" s="138">
        <v>46091</v>
      </c>
      <c r="B18" s="138"/>
    </row>
    <row r="19" ht="30" customHeight="1"/>
    <row r="21" ht="102.75" customHeight="1"/>
    <row r="22" s="126" customFormat="1" ht="49.5" customHeight="1"/>
    <row r="23" ht="49.5" customHeight="1"/>
    <row r="24" ht="49.5" customHeight="1"/>
    <row r="25" ht="49.5" customHeight="1"/>
    <row r="26" ht="49.5" customHeight="1"/>
    <row r="27" ht="49.5" customHeight="1"/>
    <row r="28" ht="49.5" customHeight="1"/>
    <row r="29" ht="49.5" customHeight="1"/>
    <row r="30" ht="49.5" customHeight="1"/>
    <row r="31" s="126" customFormat="1" ht="49.5" customHeight="1"/>
    <row r="32" s="126" customFormat="1" ht="49.5" customHeight="1"/>
    <row r="33" s="126" customFormat="1" ht="49.5"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ht="39" customHeight="1"/>
    <row r="80" s="127" customFormat="1" ht="39" customHeight="1"/>
    <row r="81" s="127" customFormat="1" ht="39" customHeight="1"/>
    <row r="82" s="127" customFormat="1" ht="39" customHeight="1"/>
    <row r="83" s="127" customFormat="1" ht="39" customHeight="1"/>
    <row r="84" s="127" customFormat="1" ht="39" customHeight="1"/>
    <row r="85" s="127" customFormat="1" ht="39" customHeight="1"/>
    <row r="86" s="127" customFormat="1" ht="39" customHeight="1"/>
    <row r="87" s="127" customFormat="1" ht="39" customHeight="1"/>
    <row r="88" s="127" customFormat="1" ht="39" customHeight="1"/>
    <row r="89" s="127" customFormat="1" ht="39" customHeight="1"/>
    <row r="90" s="127" customFormat="1" ht="39" customHeight="1"/>
    <row r="91" s="127" customFormat="1" ht="39" customHeight="1"/>
    <row r="92" s="127" customFormat="1" ht="39" customHeight="1"/>
    <row r="93" s="127" customFormat="1" ht="39" customHeight="1"/>
    <row r="94" s="127" customFormat="1" ht="39" customHeight="1"/>
    <row r="95" s="127" customFormat="1" ht="39" customHeight="1"/>
    <row r="96" s="127" customFormat="1" ht="57" customHeight="1"/>
    <row r="97" s="127" customFormat="1" ht="39" customHeight="1"/>
    <row r="98" s="127" customFormat="1" ht="39" customHeight="1"/>
    <row r="99" s="127" customFormat="1" ht="39" customHeight="1"/>
    <row r="100" s="127" customFormat="1" ht="39" customHeight="1"/>
    <row r="101" s="127" customFormat="1" ht="39" customHeight="1"/>
    <row r="102" s="127" customFormat="1" ht="39" customHeight="1"/>
    <row r="103" s="127" customFormat="1" ht="39" customHeight="1"/>
    <row r="104" s="127" customFormat="1" ht="39" customHeight="1"/>
    <row r="105" s="127" customFormat="1" ht="39" customHeight="1"/>
    <row r="106" s="127" customFormat="1" ht="39" customHeight="1"/>
    <row r="107" s="127" customFormat="1" ht="39" customHeight="1"/>
    <row r="108" s="127" customFormat="1" ht="39" customHeight="1"/>
    <row r="109" s="127" customFormat="1" ht="39" customHeight="1"/>
    <row r="110" s="127" customFormat="1" ht="39" customHeight="1"/>
    <row r="111" s="127" customFormat="1" ht="39" customHeight="1"/>
    <row r="112" s="127" customFormat="1"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39" customHeight="1"/>
    <row r="180" ht="58.5"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39" customHeight="1"/>
    <row r="205" ht="58.5" customHeight="1"/>
    <row r="206" ht="63" customHeight="1"/>
    <row r="207" ht="39" customHeight="1"/>
    <row r="208" ht="39" customHeight="1"/>
    <row r="209" ht="39" customHeight="1"/>
    <row r="210" ht="39" customHeight="1"/>
    <row r="211" ht="39" customHeight="1"/>
    <row r="212" ht="39" customHeight="1"/>
    <row r="213" ht="39" customHeight="1"/>
    <row r="214" ht="39" customHeight="1"/>
    <row r="215" ht="39" customHeight="1"/>
    <row r="216" ht="66" customHeight="1"/>
    <row r="217" ht="60" customHeight="1"/>
    <row r="218" ht="58.5" customHeight="1"/>
    <row r="219" ht="58.5" customHeight="1"/>
    <row r="220" ht="70.5"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39" customHeight="1"/>
    <row r="276" ht="54"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39" customHeight="1"/>
    <row r="292" ht="60"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s="128" customFormat="1" ht="39" customHeight="1"/>
    <row r="323" s="128" customFormat="1" ht="39" customHeight="1"/>
    <row r="324" s="128" customFormat="1" ht="39" customHeight="1"/>
    <row r="325" s="128" customFormat="1" ht="39" customHeight="1"/>
    <row r="326" s="128" customFormat="1" ht="39" customHeight="1"/>
    <row r="327" s="128" customFormat="1" ht="39" customHeight="1"/>
    <row r="328" s="128" customFormat="1" ht="39" customHeight="1"/>
    <row r="329" s="128" customFormat="1" ht="39" customHeight="1"/>
    <row r="330" s="128" customFormat="1" ht="39" customHeight="1"/>
    <row r="331" s="128" customFormat="1" ht="39" customHeight="1"/>
    <row r="332" s="128" customFormat="1" ht="39" customHeight="1"/>
    <row r="333" s="128" customFormat="1" ht="39" customHeight="1"/>
    <row r="334" s="128" customFormat="1" ht="39" customHeight="1"/>
    <row r="335" s="128" customFormat="1" ht="39" customHeight="1"/>
    <row r="336" s="128" customFormat="1" ht="39" customHeight="1"/>
    <row r="337" s="128" customFormat="1" ht="39" customHeight="1"/>
    <row r="338" s="128" customFormat="1" ht="39" customHeight="1"/>
    <row r="339" s="128" customFormat="1" ht="39" customHeight="1"/>
    <row r="340" s="128" customFormat="1" ht="39" customHeight="1"/>
    <row r="341" s="128" customFormat="1" ht="39" customHeight="1"/>
    <row r="342" s="128" customFormat="1" ht="39" customHeight="1"/>
    <row r="343" s="128" customFormat="1" ht="39" customHeight="1"/>
    <row r="344" s="128" customFormat="1" ht="39" customHeight="1"/>
    <row r="345" s="128" customFormat="1" ht="39" customHeight="1"/>
    <row r="346" s="128" customFormat="1" ht="39" customHeight="1"/>
    <row r="347" s="128" customFormat="1" ht="39" customHeight="1"/>
    <row r="348" s="128" customFormat="1" ht="39" customHeight="1"/>
    <row r="349" s="128" customFormat="1" ht="39" customHeight="1"/>
    <row r="350" s="128" customFormat="1" ht="39" customHeight="1"/>
    <row r="351" s="128" customFormat="1" ht="39" customHeight="1"/>
    <row r="352" s="128" customFormat="1" ht="39" customHeight="1"/>
    <row r="353" s="128" customFormat="1" ht="39" customHeight="1"/>
    <row r="354" s="128" customFormat="1" ht="39" customHeight="1"/>
    <row r="355" s="128" customFormat="1" ht="39" customHeight="1"/>
    <row r="356" s="128" customFormat="1" ht="39" customHeight="1"/>
    <row r="357" s="128" customFormat="1" ht="39" customHeight="1"/>
    <row r="358" s="128" customFormat="1" ht="39" customHeight="1"/>
    <row r="359" s="128" customFormat="1" ht="39" customHeight="1"/>
    <row r="360" s="128" customFormat="1" ht="39" customHeight="1"/>
    <row r="361" s="128" customFormat="1" ht="39" customHeight="1"/>
    <row r="362" s="128" customFormat="1" ht="39" customHeight="1"/>
    <row r="363" s="128" customFormat="1" ht="39" customHeight="1"/>
    <row r="364" s="128" customFormat="1" ht="39" customHeight="1"/>
    <row r="365" s="128" customFormat="1" ht="39" customHeight="1"/>
    <row r="366" s="128" customFormat="1" ht="39" customHeight="1"/>
    <row r="367" s="128" customFormat="1" ht="39" customHeight="1"/>
    <row r="368" s="128" customFormat="1" ht="39" customHeight="1"/>
    <row r="369" s="128" customFormat="1" ht="39" customHeight="1"/>
    <row r="370" s="128" customFormat="1" ht="39" customHeight="1"/>
    <row r="371" s="128" customFormat="1" ht="39" customHeight="1"/>
    <row r="372" s="128" customFormat="1" ht="39" customHeight="1"/>
    <row r="373" s="128" customFormat="1" ht="39" customHeight="1"/>
    <row r="374" s="128" customFormat="1" ht="39" customHeight="1"/>
    <row r="375" s="128" customFormat="1" ht="39" customHeight="1"/>
    <row r="376" s="128" customFormat="1" ht="39" customHeight="1"/>
    <row r="377" s="128" customFormat="1" ht="39" customHeight="1"/>
    <row r="378" s="128" customFormat="1" ht="39" customHeight="1"/>
    <row r="379" s="128" customFormat="1" ht="39" customHeight="1"/>
    <row r="380" s="128" customFormat="1" ht="39" customHeight="1"/>
    <row r="381" s="128" customFormat="1" ht="39" customHeight="1"/>
    <row r="382" s="128" customFormat="1" ht="39" customHeight="1"/>
    <row r="383" s="128" customFormat="1" ht="39" customHeight="1"/>
    <row r="384" s="128" customFormat="1" ht="39" customHeight="1"/>
    <row r="385" s="128" customFormat="1" ht="39" customHeight="1"/>
    <row r="386" s="128" customFormat="1" ht="39" customHeight="1"/>
    <row r="387" s="128" customFormat="1" ht="39" customHeight="1"/>
    <row r="388" s="128" customFormat="1" ht="39" customHeight="1"/>
    <row r="389" s="128" customFormat="1" ht="39" customHeight="1"/>
    <row r="390" s="128" customFormat="1" ht="39" customHeight="1"/>
    <row r="391" s="128" customFormat="1" ht="39" customHeight="1"/>
    <row r="392" s="128" customFormat="1" ht="39" customHeight="1"/>
    <row r="393" s="128" customFormat="1" ht="39" customHeight="1"/>
    <row r="394" s="128" customFormat="1" ht="39" customHeight="1"/>
    <row r="395" s="128" customFormat="1" ht="39" customHeight="1"/>
    <row r="396" s="128" customFormat="1" ht="39" customHeight="1"/>
    <row r="397" s="128" customFormat="1" ht="39" customHeight="1"/>
    <row r="398" s="128" customFormat="1" ht="39" customHeight="1"/>
    <row r="399" s="128" customFormat="1" ht="39" customHeight="1"/>
    <row r="400" s="128" customFormat="1" ht="39" customHeight="1"/>
    <row r="401" s="128" customFormat="1" ht="39" customHeight="1"/>
    <row r="402" s="128" customFormat="1" ht="39" customHeight="1"/>
    <row r="403" s="128" customFormat="1" ht="39" customHeight="1"/>
    <row r="404" s="128" customFormat="1" ht="39" customHeight="1"/>
    <row r="405" s="128" customFormat="1" ht="39" customHeight="1"/>
    <row r="406" s="128" customFormat="1" ht="39" customHeight="1"/>
    <row r="407" s="128" customFormat="1" ht="39" customHeight="1"/>
    <row r="408" s="128" customFormat="1" ht="39" customHeight="1"/>
    <row r="409" s="128" customFormat="1" ht="34.5" customHeight="1"/>
    <row r="410" s="128" customFormat="1" ht="34.5" customHeight="1"/>
    <row r="411" s="128" customFormat="1" ht="34.5" customHeight="1"/>
    <row r="412" s="128" customFormat="1" ht="34.5" customHeight="1"/>
    <row r="413" s="128" customFormat="1" ht="34.5" customHeight="1"/>
    <row r="414" s="128" customFormat="1" ht="34.5" customHeight="1"/>
    <row r="415" s="128" customFormat="1" ht="34.5" customHeight="1"/>
    <row r="416" s="128" customFormat="1" ht="34.5" customHeight="1"/>
    <row r="417" s="128" customFormat="1" ht="34.5" customHeight="1"/>
    <row r="418" s="128" customFormat="1" ht="34.5" customHeight="1"/>
    <row r="419" s="128" customFormat="1" ht="34.5" customHeight="1"/>
    <row r="420" s="128" customFormat="1" ht="34.5" customHeight="1"/>
    <row r="421" s="128" customFormat="1" ht="34.5" customHeight="1"/>
    <row r="422" s="128" customFormat="1" ht="34.5" customHeight="1"/>
    <row r="423" s="128" customFormat="1" ht="34.5" customHeight="1"/>
    <row r="424" s="128" customFormat="1" ht="34.5" customHeight="1"/>
    <row r="425" s="128" customFormat="1" ht="34.5" customHeight="1"/>
    <row r="426" s="128" customFormat="1" ht="34.5" customHeight="1"/>
    <row r="427" s="128" customFormat="1" ht="34.5" customHeight="1"/>
    <row r="428" s="128" customFormat="1" ht="34.5" customHeight="1"/>
    <row r="429" s="128" customFormat="1" ht="34.5" customHeight="1"/>
    <row r="430" s="128" customFormat="1" ht="34.5" customHeight="1"/>
    <row r="431" s="128" customFormat="1" ht="34.5" customHeight="1"/>
    <row r="432" s="128" customFormat="1"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ht="34.5" customHeight="1"/>
    <row r="443" ht="34.5" customHeight="1"/>
    <row r="444" ht="34.5" customHeight="1"/>
    <row r="445" ht="34.5" customHeight="1"/>
    <row r="446" ht="34.5" customHeight="1"/>
    <row r="447" spans="1:3">
      <c r="A447" s="139"/>
      <c r="B447" s="139"/>
      <c r="C447" s="139"/>
    </row>
  </sheetData>
  <sheetProtection formatColumns="0" formatRows="0"/>
  <mergeCells count="10">
    <mergeCell ref="A2:B2"/>
    <mergeCell ref="A3:B3"/>
    <mergeCell ref="A4:B4"/>
    <mergeCell ref="A7:B7"/>
    <mergeCell ref="A8:B8"/>
    <mergeCell ref="A9:B9"/>
    <mergeCell ref="A10:B10"/>
    <mergeCell ref="A11:B11"/>
    <mergeCell ref="A17:B17"/>
    <mergeCell ref="A18:B18"/>
  </mergeCells>
  <printOptions horizontalCentered="1"/>
  <pageMargins left="0.751388888888889" right="0.554861111111111" top="0.979861111111111" bottom="0.979861111111111" header="0.511805555555556" footer="0.511805555555556"/>
  <pageSetup paperSize="9" orientation="portrait" verticalDpi="400"/>
  <headerFooter alignWithMargins="0"/>
  <rowBreaks count="15" manualBreakCount="15">
    <brk id="19" max="5" man="1"/>
    <brk id="36" max="5" man="1"/>
    <brk id="50" max="5" man="1"/>
    <brk id="79" max="5" man="1"/>
    <brk id="112" max="5" man="1"/>
    <brk id="138" max="5" man="1"/>
    <brk id="169" max="5" man="1"/>
    <brk id="201" max="5" man="1"/>
    <brk id="227" max="5" man="1"/>
    <brk id="257" max="16383" man="1"/>
    <brk id="284" max="16383" man="1"/>
    <brk id="318" max="16383" man="1"/>
    <brk id="349" max="16383" man="1"/>
    <brk id="374" max="5" man="1"/>
    <brk id="408"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topLeftCell="A17" workbookViewId="0">
      <selection activeCell="B23" sqref="B23"/>
    </sheetView>
  </sheetViews>
  <sheetFormatPr defaultColWidth="84" defaultRowHeight="27" customHeight="1" outlineLevelCol="1"/>
  <cols>
    <col min="1" max="16384" width="84" style="120"/>
  </cols>
  <sheetData>
    <row r="1" s="120" customFormat="1" customHeight="1" spans="1:2">
      <c r="A1" s="121" t="s">
        <v>7</v>
      </c>
      <c r="B1" s="122"/>
    </row>
    <row r="2" s="120" customFormat="1" ht="47.25" customHeight="1" spans="1:2">
      <c r="A2" s="123" t="s">
        <v>8</v>
      </c>
      <c r="B2" s="122"/>
    </row>
    <row r="3" s="120" customFormat="1" ht="37.5" customHeight="1" spans="1:2">
      <c r="A3" s="123" t="s">
        <v>9</v>
      </c>
      <c r="B3" s="122"/>
    </row>
    <row r="4" s="120" customFormat="1" ht="60" customHeight="1" spans="1:2">
      <c r="A4" s="123" t="s">
        <v>10</v>
      </c>
      <c r="B4" s="122"/>
    </row>
    <row r="5" s="120" customFormat="1" ht="28.5" customHeight="1" spans="1:2">
      <c r="A5" s="123" t="s">
        <v>11</v>
      </c>
      <c r="B5" s="122"/>
    </row>
    <row r="6" s="120" customFormat="1" ht="36.75" customHeight="1" spans="1:2">
      <c r="A6" s="123" t="s">
        <v>12</v>
      </c>
      <c r="B6" s="122"/>
    </row>
    <row r="7" s="120" customFormat="1" customHeight="1" spans="1:2">
      <c r="A7" s="123" t="s">
        <v>13</v>
      </c>
      <c r="B7" s="122"/>
    </row>
    <row r="8" s="120" customFormat="1" customHeight="1" spans="1:2">
      <c r="A8" s="123" t="s">
        <v>14</v>
      </c>
      <c r="B8" s="122"/>
    </row>
    <row r="9" s="120" customFormat="1" customHeight="1" spans="1:2">
      <c r="A9" s="121" t="s">
        <v>15</v>
      </c>
      <c r="B9" s="122"/>
    </row>
    <row r="10" s="120" customFormat="1" customHeight="1" spans="1:2">
      <c r="A10" s="123" t="s">
        <v>16</v>
      </c>
      <c r="B10" s="122"/>
    </row>
    <row r="11" s="120" customFormat="1" ht="53.25" customHeight="1" spans="1:2">
      <c r="A11" s="123" t="s">
        <v>17</v>
      </c>
      <c r="B11" s="122"/>
    </row>
    <row r="12" s="120" customFormat="1" ht="48.75" customHeight="1" spans="1:2">
      <c r="A12" s="123" t="s">
        <v>18</v>
      </c>
      <c r="B12" s="122"/>
    </row>
    <row r="13" s="120" customFormat="1" ht="41.25" customHeight="1" spans="1:2">
      <c r="A13" s="123" t="s">
        <v>19</v>
      </c>
      <c r="B13" s="122"/>
    </row>
    <row r="14" s="120" customFormat="1" customHeight="1" spans="1:2">
      <c r="A14" s="123" t="s">
        <v>20</v>
      </c>
      <c r="B14" s="122"/>
    </row>
    <row r="15" s="120" customFormat="1" customHeight="1" spans="1:2">
      <c r="A15" s="123" t="s">
        <v>21</v>
      </c>
      <c r="B15" s="122"/>
    </row>
    <row r="16" s="120" customFormat="1" customHeight="1" spans="1:2">
      <c r="A16" s="123" t="s">
        <v>22</v>
      </c>
      <c r="B16" s="122"/>
    </row>
    <row r="17" s="120" customFormat="1" customHeight="1" spans="1:2">
      <c r="A17" s="123"/>
      <c r="B17" s="122"/>
    </row>
    <row r="18" s="120" customFormat="1" customHeight="1" spans="1:2">
      <c r="A18" s="121" t="s">
        <v>23</v>
      </c>
      <c r="B18" s="122"/>
    </row>
    <row r="19" s="120" customFormat="1" customHeight="1" spans="1:2">
      <c r="A19" s="123" t="s">
        <v>24</v>
      </c>
      <c r="B19" s="122"/>
    </row>
    <row r="20" s="120" customFormat="1" customHeight="1" spans="1:2">
      <c r="A20" s="121" t="s">
        <v>25</v>
      </c>
      <c r="B20" s="122"/>
    </row>
    <row r="21" s="120" customFormat="1" customHeight="1" spans="1:2">
      <c r="A21" s="123" t="s">
        <v>26</v>
      </c>
      <c r="B21" s="122"/>
    </row>
    <row r="22" s="120" customFormat="1" ht="74.25" customHeight="1" spans="1:2">
      <c r="A22" s="124" t="s">
        <v>27</v>
      </c>
      <c r="B22" s="122"/>
    </row>
    <row r="23" s="120" customFormat="1" ht="103.5" customHeight="1" spans="1:2">
      <c r="A23" s="124" t="s">
        <v>28</v>
      </c>
      <c r="B23" s="122"/>
    </row>
    <row r="24" s="120" customFormat="1" customHeight="1" spans="1:2">
      <c r="A24" s="123" t="s">
        <v>29</v>
      </c>
      <c r="B24" s="122"/>
    </row>
    <row r="25" s="120" customFormat="1" customHeight="1" spans="1:2">
      <c r="A25" s="123" t="s">
        <v>30</v>
      </c>
      <c r="B25" s="122"/>
    </row>
    <row r="26" s="120" customFormat="1" customHeight="1" spans="1:2">
      <c r="A26" s="123" t="s">
        <v>31</v>
      </c>
      <c r="B26" s="122"/>
    </row>
    <row r="27" s="120" customFormat="1" customHeight="1" spans="1:2">
      <c r="A27" s="123" t="s">
        <v>32</v>
      </c>
      <c r="B27" s="122"/>
    </row>
    <row r="28" s="120" customFormat="1" customHeight="1" spans="1:2">
      <c r="A28" s="123" t="s">
        <v>33</v>
      </c>
      <c r="B28" s="122"/>
    </row>
    <row r="29" s="120" customFormat="1" customHeight="1" spans="1:2">
      <c r="A29" s="123" t="s">
        <v>34</v>
      </c>
      <c r="B29" s="122"/>
    </row>
    <row r="30" s="120" customFormat="1" ht="35.25" customHeight="1" spans="1:2">
      <c r="A30" s="123" t="s">
        <v>35</v>
      </c>
      <c r="B30" s="122"/>
    </row>
    <row r="31" s="120" customFormat="1" customHeight="1" spans="1:2">
      <c r="A31" s="123"/>
      <c r="B31" s="122"/>
    </row>
    <row r="32" s="120" customFormat="1" customHeight="1" spans="1:2">
      <c r="A32" s="125"/>
      <c r="B32" s="122"/>
    </row>
    <row r="33" s="120" customFormat="1" customHeight="1" spans="1:2">
      <c r="A33" s="125"/>
      <c r="B33" s="122"/>
    </row>
    <row r="34" s="120" customFormat="1" customHeight="1" spans="1:2">
      <c r="A34" s="125"/>
      <c r="B34" s="122"/>
    </row>
    <row r="35" s="120" customFormat="1" customHeight="1" spans="1:2">
      <c r="A35" s="125"/>
      <c r="B35" s="122"/>
    </row>
    <row r="36" s="120" customFormat="1" customHeight="1" spans="1:2">
      <c r="A36" s="125"/>
      <c r="B36" s="122"/>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603"/>
  <sheetViews>
    <sheetView view="pageBreakPreview" zoomScaleNormal="100" workbookViewId="0">
      <selection activeCell="H5" sqref="H5"/>
    </sheetView>
  </sheetViews>
  <sheetFormatPr defaultColWidth="9.2" defaultRowHeight="15.75" outlineLevelCol="7"/>
  <cols>
    <col min="1" max="1" width="10.2" style="96" customWidth="1"/>
    <col min="2" max="2" width="12.2" style="97" customWidth="1"/>
    <col min="3" max="3" width="38.2" style="97" customWidth="1"/>
    <col min="4" max="5" width="20.7" style="97" customWidth="1"/>
    <col min="6" max="6" width="8.7" style="97" customWidth="1"/>
    <col min="7" max="7" width="9.5" style="97" customWidth="1"/>
    <col min="8" max="16384" width="9.2" style="97"/>
  </cols>
  <sheetData>
    <row r="1" s="94" customFormat="1" ht="28.2" customHeight="1" spans="1:8">
      <c r="A1" s="98" t="s">
        <v>36</v>
      </c>
      <c r="B1" s="98"/>
      <c r="C1" s="98"/>
      <c r="D1" s="98"/>
      <c r="E1" s="98"/>
    </row>
    <row r="2" s="95" customFormat="1" ht="25.2" customHeight="1" spans="1:8">
      <c r="A2" s="60" t="s">
        <v>37</v>
      </c>
      <c r="B2" s="99" t="str">
        <f>封面!A2&amp;封面!A3</f>
        <v>江阴市秦望山隧道日常养护工程</v>
      </c>
      <c r="C2" s="100"/>
      <c r="D2" s="100"/>
      <c r="E2" s="101"/>
    </row>
    <row r="3" s="95" customFormat="1" ht="25.2" customHeight="1" spans="1:8">
      <c r="A3" s="102" t="s">
        <v>38</v>
      </c>
      <c r="B3" s="102" t="s">
        <v>39</v>
      </c>
      <c r="C3" s="102" t="s">
        <v>40</v>
      </c>
      <c r="D3" s="103" t="s">
        <v>41</v>
      </c>
      <c r="E3" s="104"/>
    </row>
    <row r="4" s="95" customFormat="1" ht="25.2" customHeight="1" spans="1:8">
      <c r="A4" s="105">
        <v>1</v>
      </c>
      <c r="B4" s="102">
        <v>100</v>
      </c>
      <c r="C4" s="102" t="s">
        <v>42</v>
      </c>
      <c r="D4" s="106">
        <f>'100章'!D12</f>
        <v>0</v>
      </c>
      <c r="E4" s="107"/>
    </row>
    <row r="5" s="95" customFormat="1" ht="25.2" customHeight="1" spans="1:8">
      <c r="A5" s="105">
        <v>2</v>
      </c>
      <c r="B5" s="102">
        <v>200</v>
      </c>
      <c r="C5" s="102" t="s">
        <v>43</v>
      </c>
      <c r="D5" s="106">
        <f>'200章'!D11</f>
        <v>0</v>
      </c>
      <c r="E5" s="108"/>
      <c r="F5" s="109"/>
    </row>
    <row r="6" s="95" customFormat="1" ht="25.2" customHeight="1" spans="1:8">
      <c r="A6" s="105">
        <v>3</v>
      </c>
      <c r="B6" s="102">
        <v>300</v>
      </c>
      <c r="C6" s="102" t="s">
        <v>44</v>
      </c>
      <c r="D6" s="106">
        <f>'300章'!D16</f>
        <v>0</v>
      </c>
      <c r="E6" s="108"/>
      <c r="F6" s="109"/>
    </row>
    <row r="7" s="95" customFormat="1" ht="25.2" customHeight="1" spans="1:8">
      <c r="A7" s="105">
        <v>4</v>
      </c>
      <c r="B7" s="102">
        <v>400</v>
      </c>
      <c r="C7" s="102" t="s">
        <v>45</v>
      </c>
      <c r="D7" s="106" t="s">
        <v>46</v>
      </c>
      <c r="E7" s="108"/>
      <c r="F7" s="109"/>
    </row>
    <row r="8" s="95" customFormat="1" ht="25.2" customHeight="1" spans="1:8">
      <c r="A8" s="105">
        <v>5</v>
      </c>
      <c r="B8" s="102">
        <v>500</v>
      </c>
      <c r="C8" s="102" t="s">
        <v>47</v>
      </c>
      <c r="D8" s="106" t="s">
        <v>46</v>
      </c>
      <c r="E8" s="108"/>
      <c r="F8" s="109"/>
    </row>
    <row r="9" s="95" customFormat="1" ht="25.2" customHeight="1" spans="1:8">
      <c r="A9" s="105">
        <v>6</v>
      </c>
      <c r="B9" s="102">
        <v>600</v>
      </c>
      <c r="C9" s="110" t="s">
        <v>48</v>
      </c>
      <c r="D9" s="106">
        <f>'600章'!D8</f>
        <v>0</v>
      </c>
      <c r="E9" s="108"/>
      <c r="F9" s="109"/>
    </row>
    <row r="10" s="95" customFormat="1" ht="25.2" customHeight="1" spans="1:8">
      <c r="A10" s="105">
        <v>7</v>
      </c>
      <c r="B10" s="102">
        <v>700</v>
      </c>
      <c r="C10" s="110" t="s">
        <v>49</v>
      </c>
      <c r="D10" s="106" t="s">
        <v>46</v>
      </c>
      <c r="E10" s="108"/>
      <c r="F10" s="109"/>
    </row>
    <row r="11" s="95" customFormat="1" ht="25.2" customHeight="1" spans="1:8">
      <c r="A11" s="105">
        <v>8</v>
      </c>
      <c r="B11" s="102" t="s">
        <v>50</v>
      </c>
      <c r="C11" s="102"/>
      <c r="D11" s="111">
        <f>SUM(D4:D10)</f>
        <v>0</v>
      </c>
      <c r="E11" s="112"/>
      <c r="F11" s="109"/>
    </row>
    <row r="12" s="95" customFormat="1" ht="25.2" customHeight="1" spans="1:8">
      <c r="A12" s="105">
        <v>9</v>
      </c>
      <c r="B12" s="113" t="s">
        <v>51</v>
      </c>
      <c r="C12" s="114"/>
      <c r="D12" s="111"/>
      <c r="E12" s="112"/>
      <c r="F12" s="109"/>
    </row>
    <row r="13" s="95" customFormat="1" ht="25.2" customHeight="1" spans="1:8">
      <c r="A13" s="105">
        <v>10</v>
      </c>
      <c r="B13" s="110" t="s">
        <v>52</v>
      </c>
      <c r="C13" s="102"/>
      <c r="D13" s="111">
        <f>ROUND(D11*3%,0)</f>
        <v>0</v>
      </c>
      <c r="E13" s="112"/>
      <c r="F13" s="109"/>
      <c r="H13" s="115"/>
    </row>
    <row r="14" s="95" customFormat="1" ht="25.2" customHeight="1" spans="1:8">
      <c r="A14" s="105">
        <v>11</v>
      </c>
      <c r="B14" s="116" t="s">
        <v>53</v>
      </c>
      <c r="C14" s="105"/>
      <c r="D14" s="111">
        <f>SUM(D11:D13)</f>
        <v>0</v>
      </c>
      <c r="E14" s="117"/>
      <c r="F14" s="109"/>
    </row>
    <row r="15" ht="24" customHeight="1"/>
    <row r="16" ht="24" customHeight="1"/>
    <row r="17" ht="24" customHeight="1" spans="2:3">
      <c r="B17" s="118"/>
      <c r="C17" s="118"/>
    </row>
    <row r="18" ht="24" customHeight="1" spans="2:3">
      <c r="B18" s="118"/>
      <c r="C18" s="118"/>
    </row>
    <row r="19" ht="24" customHeight="1" spans="2:3">
      <c r="B19" s="118"/>
      <c r="C19" s="118"/>
    </row>
    <row r="20" ht="24" customHeight="1" spans="2:3">
      <c r="B20" s="118"/>
      <c r="C20" s="118"/>
    </row>
    <row r="21" ht="24" customHeight="1" spans="2:3">
      <c r="B21" s="118"/>
      <c r="C21" s="118"/>
    </row>
    <row r="22" ht="24" customHeight="1" spans="2:3">
      <c r="B22" s="118"/>
      <c r="C22" s="118"/>
    </row>
    <row r="23" ht="24" customHeight="1" spans="2:3">
      <c r="B23" s="118"/>
      <c r="C23" s="118"/>
    </row>
    <row r="24" ht="24" customHeight="1" spans="2:3">
      <c r="B24" s="118"/>
      <c r="C24" s="118"/>
    </row>
    <row r="25" ht="24" customHeight="1" spans="2:3">
      <c r="B25" s="118"/>
      <c r="C25" s="118"/>
    </row>
    <row r="26" ht="24" customHeight="1" spans="2:3">
      <c r="B26" s="118"/>
      <c r="C26" s="118"/>
    </row>
    <row r="27" ht="24" customHeight="1" spans="2:3">
      <c r="B27" s="118"/>
      <c r="C27" s="118"/>
    </row>
    <row r="28" ht="24" customHeight="1" spans="2:3">
      <c r="B28" s="118"/>
      <c r="C28" s="118"/>
    </row>
    <row r="29" ht="24" customHeight="1" spans="2:3">
      <c r="B29" s="118"/>
      <c r="C29" s="118"/>
    </row>
    <row r="30" ht="24" customHeight="1" spans="2:3">
      <c r="B30" s="118"/>
      <c r="C30" s="118"/>
    </row>
    <row r="31" ht="24" customHeight="1" spans="2:3">
      <c r="B31" s="118"/>
      <c r="C31" s="118"/>
    </row>
    <row r="32" ht="24" customHeight="1" spans="2:3">
      <c r="B32" s="118"/>
      <c r="C32" s="118"/>
    </row>
    <row r="33" ht="24" customHeight="1" spans="2:3">
      <c r="B33" s="118"/>
      <c r="C33" s="118"/>
    </row>
    <row r="34" ht="24" customHeight="1" spans="2:3">
      <c r="B34" s="118"/>
      <c r="C34" s="118"/>
    </row>
    <row r="35" ht="24" customHeight="1" spans="2:3">
      <c r="B35" s="118"/>
      <c r="C35" s="118"/>
    </row>
    <row r="36" ht="24" customHeight="1" spans="2:3">
      <c r="B36" s="118"/>
      <c r="C36" s="118"/>
    </row>
    <row r="37" ht="24" customHeight="1" spans="2:3">
      <c r="B37" s="118"/>
      <c r="C37" s="118"/>
    </row>
    <row r="38" ht="24" customHeight="1" spans="2:3">
      <c r="B38" s="118"/>
      <c r="C38" s="118"/>
    </row>
    <row r="39" ht="24" customHeight="1" spans="2:3">
      <c r="B39" s="118"/>
      <c r="C39" s="118"/>
    </row>
    <row r="40" ht="24" customHeight="1" spans="2:3">
      <c r="B40" s="118"/>
      <c r="C40" s="118"/>
    </row>
    <row r="41" ht="24" customHeight="1" spans="2:3">
      <c r="B41" s="118"/>
      <c r="C41" s="118"/>
    </row>
    <row r="42" ht="24" customHeight="1" spans="2:3">
      <c r="B42" s="118"/>
      <c r="C42" s="118"/>
    </row>
    <row r="43" ht="24" customHeight="1" spans="2:3">
      <c r="B43" s="118"/>
      <c r="C43" s="118"/>
    </row>
    <row r="44" ht="24" customHeight="1" spans="2:3">
      <c r="B44" s="118"/>
      <c r="C44" s="118"/>
    </row>
    <row r="45" ht="24" customHeight="1" spans="2:3">
      <c r="B45" s="119"/>
      <c r="C45" s="119"/>
    </row>
    <row r="46" ht="24" customHeight="1" spans="2:3">
      <c r="B46" s="119"/>
      <c r="C46" s="119"/>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39" customHeight="1"/>
    <row r="62" ht="39" customHeight="1"/>
    <row r="63" ht="39" customHeight="1"/>
    <row r="64" ht="39" customHeight="1"/>
    <row r="65" ht="15.6"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ht="39" customHeight="1"/>
    <row r="80" ht="39" customHeight="1"/>
    <row r="81" ht="39" customHeight="1"/>
    <row r="82" ht="39" customHeight="1"/>
    <row r="83" ht="39" customHeight="1"/>
    <row r="84" ht="39" customHeight="1"/>
    <row r="85" ht="39" customHeight="1"/>
    <row r="86" ht="39" customHeight="1"/>
    <row r="87" ht="39" customHeight="1"/>
    <row r="88" ht="39" customHeight="1"/>
    <row r="89" ht="39" customHeight="1"/>
    <row r="90" ht="39" customHeight="1"/>
    <row r="91" ht="39" customHeight="1"/>
    <row r="92" ht="39" customHeight="1"/>
    <row r="93" ht="39" customHeight="1"/>
    <row r="94" ht="39" customHeight="1"/>
    <row r="95" ht="39" customHeight="1"/>
    <row r="96" ht="39" customHeight="1"/>
    <row r="97" ht="39" customHeight="1"/>
    <row r="98" ht="39" customHeight="1"/>
    <row r="99" ht="39" customHeight="1"/>
    <row r="100" ht="39" customHeight="1"/>
    <row r="101" ht="39" customHeight="1"/>
    <row r="102" ht="39" customHeight="1"/>
    <row r="103" ht="39" customHeight="1"/>
    <row r="104" ht="39" customHeight="1"/>
    <row r="105" ht="39" customHeight="1"/>
    <row r="106" ht="39" customHeight="1"/>
    <row r="107"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15.6"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15.6"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39" customHeight="1"/>
    <row r="205" ht="39" customHeight="1"/>
    <row r="206" ht="39" customHeight="1"/>
    <row r="207" ht="39" customHeight="1"/>
    <row r="208" ht="39" customHeight="1"/>
    <row r="209" ht="39" customHeight="1"/>
    <row r="210" ht="39" customHeight="1"/>
    <row r="211" ht="39" customHeight="1"/>
    <row r="212" ht="39" customHeight="1"/>
    <row r="213" ht="39" customHeight="1"/>
    <row r="214" ht="39" customHeight="1"/>
    <row r="215" ht="39" customHeight="1"/>
    <row r="216" ht="39" customHeight="1"/>
    <row r="217" ht="39" customHeight="1"/>
    <row r="218" ht="39" customHeight="1"/>
    <row r="219" ht="39" customHeight="1"/>
    <row r="220" ht="39" customHeight="1"/>
    <row r="221" ht="39" customHeight="1"/>
    <row r="222" ht="39" customHeight="1" spans="2:3">
      <c r="B222" s="119"/>
      <c r="C222" s="119"/>
    </row>
    <row r="223" ht="39" customHeight="1" spans="2:3">
      <c r="B223" s="119"/>
      <c r="C223" s="119"/>
    </row>
    <row r="224" ht="39" customHeight="1" spans="2:3">
      <c r="B224" s="119"/>
      <c r="C224" s="119"/>
    </row>
    <row r="225" ht="39" customHeight="1" spans="2:3">
      <c r="B225" s="119"/>
      <c r="C225" s="119"/>
    </row>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28.5" customHeight="1"/>
    <row r="361" ht="28.5" customHeight="1"/>
    <row r="362" ht="28.5" customHeight="1"/>
    <row r="363" ht="28.5" customHeight="1"/>
    <row r="364" ht="28.5" customHeight="1"/>
    <row r="365" ht="28.5" customHeight="1"/>
    <row r="366" ht="28.5" customHeight="1"/>
    <row r="367" ht="28.5" customHeight="1"/>
    <row r="368" ht="28.5" customHeight="1"/>
    <row r="369" ht="28.5" customHeight="1"/>
    <row r="370" ht="28.5" customHeight="1"/>
    <row r="371" ht="28.5" customHeight="1"/>
    <row r="372" ht="28.5" customHeight="1"/>
    <row r="373" ht="28.5" customHeight="1"/>
    <row r="374" ht="28.5" customHeight="1"/>
    <row r="375" ht="28.5" customHeight="1"/>
    <row r="376" ht="28.5" customHeight="1"/>
    <row r="377" ht="28.5" customHeight="1"/>
    <row r="378" ht="28.5" customHeight="1"/>
    <row r="379" ht="28.5" customHeight="1"/>
    <row r="380" ht="28.5" customHeight="1"/>
    <row r="381" ht="28.5" customHeight="1"/>
    <row r="382" ht="28.5" customHeight="1"/>
    <row r="383" ht="28.5" customHeight="1"/>
    <row r="384" ht="28.5" customHeight="1"/>
    <row r="385" ht="28.5" customHeight="1"/>
    <row r="386" ht="28.5" customHeight="1"/>
    <row r="387" ht="28.5" customHeight="1"/>
    <row r="388" ht="28.5" customHeight="1"/>
    <row r="389" ht="28.5" customHeight="1"/>
    <row r="390" ht="28.5" customHeight="1"/>
    <row r="391" ht="28.5" customHeight="1"/>
    <row r="392" ht="28.5" customHeight="1"/>
    <row r="393" ht="28.5" customHeight="1"/>
    <row r="394" ht="28.5" customHeight="1"/>
    <row r="395" ht="28.5" customHeight="1"/>
    <row r="396" ht="28.5" customHeight="1"/>
    <row r="397" ht="28.5" customHeight="1"/>
    <row r="398" ht="28.5" customHeight="1"/>
    <row r="399" ht="28.5" customHeight="1"/>
    <row r="400" ht="28.5" customHeight="1"/>
    <row r="401" ht="28.5" customHeight="1"/>
    <row r="402" ht="28.5" customHeight="1"/>
    <row r="403" ht="28.5" customHeight="1"/>
    <row r="404" ht="28.5" customHeight="1"/>
    <row r="405" ht="28.5" customHeight="1"/>
    <row r="406" ht="28.5" customHeight="1"/>
    <row r="407" ht="28.5" customHeight="1"/>
    <row r="408" ht="28.5" customHeight="1"/>
    <row r="409" ht="28.5" customHeight="1"/>
    <row r="410" ht="28.5" customHeight="1"/>
    <row r="411" ht="28.5" customHeight="1"/>
    <row r="412" ht="28.5" customHeight="1"/>
    <row r="413" ht="28.5" customHeight="1"/>
    <row r="414" ht="28.5" customHeight="1"/>
    <row r="415" ht="28.5" customHeight="1"/>
    <row r="416" ht="28.5" customHeight="1"/>
    <row r="417" ht="28.5" customHeight="1"/>
    <row r="418" ht="28.5" customHeight="1"/>
    <row r="419" ht="28.5" customHeight="1"/>
    <row r="420" ht="28.5" customHeight="1"/>
    <row r="421" ht="28.5" customHeight="1"/>
    <row r="422" ht="28.5" customHeight="1"/>
    <row r="423" ht="28.5" customHeight="1"/>
    <row r="424" ht="28.5" customHeight="1"/>
    <row r="425" ht="28.5" customHeight="1"/>
    <row r="426" ht="28.5" customHeight="1"/>
    <row r="427" ht="28.5" customHeight="1"/>
    <row r="428" ht="28.5" customHeight="1"/>
    <row r="429" ht="28.5" customHeight="1"/>
    <row r="430" ht="28.5" customHeight="1"/>
    <row r="431" ht="28.5" customHeight="1"/>
    <row r="432" ht="28.5" customHeight="1"/>
    <row r="433" ht="28.5" customHeight="1"/>
    <row r="434" ht="28.5" customHeight="1"/>
    <row r="435" ht="28.5" customHeight="1"/>
    <row r="436" ht="28.5" customHeight="1"/>
    <row r="437" ht="28.5" customHeight="1"/>
    <row r="438" ht="28.5" customHeight="1"/>
    <row r="439" ht="28.5" customHeight="1"/>
    <row r="440" ht="28.5" customHeight="1"/>
    <row r="441" ht="28.5" customHeight="1"/>
    <row r="442" ht="28.5" customHeight="1"/>
    <row r="443" ht="28.5" customHeight="1"/>
    <row r="444" ht="28.5" customHeight="1"/>
    <row r="445" ht="28.5" customHeight="1"/>
    <row r="446" ht="28.5" customHeight="1"/>
    <row r="447" ht="28.5" customHeight="1"/>
    <row r="448" ht="28.5" customHeight="1"/>
    <row r="449" ht="28.5" customHeight="1"/>
    <row r="450" ht="28.5" customHeight="1"/>
    <row r="451" ht="28.5" customHeight="1"/>
    <row r="452" ht="28.5" customHeight="1"/>
    <row r="453" ht="28.5" customHeight="1"/>
    <row r="454" ht="28.5" customHeight="1"/>
    <row r="455" ht="28.5" customHeight="1"/>
    <row r="456" ht="28.5" customHeight="1"/>
    <row r="457" ht="28.5" customHeight="1"/>
    <row r="458" ht="28.5" customHeight="1"/>
    <row r="459" ht="28.5" customHeight="1"/>
    <row r="460" ht="28.5" customHeight="1"/>
    <row r="461" ht="28.5" customHeight="1"/>
    <row r="462" ht="28.5" customHeight="1"/>
    <row r="463" ht="28.5" customHeight="1"/>
    <row r="464" ht="28.5" customHeight="1"/>
    <row r="465" ht="28.5" customHeight="1"/>
    <row r="466" ht="28.5" customHeight="1"/>
    <row r="467" ht="28.5" customHeight="1"/>
    <row r="468" ht="28.5" customHeight="1"/>
    <row r="469" ht="28.5" customHeight="1"/>
    <row r="470" ht="28.5" customHeight="1"/>
    <row r="471" ht="28.5" customHeight="1"/>
    <row r="472" ht="28.5" customHeight="1"/>
    <row r="473" ht="28.5" customHeight="1"/>
    <row r="474" ht="28.5" customHeight="1"/>
    <row r="475" ht="28.5" customHeight="1"/>
    <row r="476" ht="28.5" customHeight="1"/>
    <row r="477" ht="28.5" customHeight="1"/>
    <row r="478" ht="28.5" customHeight="1"/>
    <row r="479" ht="28.5" customHeight="1"/>
    <row r="480" ht="28.5" customHeight="1"/>
    <row r="481" ht="28.5" customHeight="1"/>
    <row r="482" ht="28.5" customHeight="1"/>
    <row r="483" ht="28.5" customHeight="1"/>
    <row r="484" ht="28.5" customHeight="1"/>
    <row r="485" ht="28.5" customHeight="1"/>
    <row r="486" ht="28.5" customHeight="1"/>
    <row r="487" ht="28.5" customHeight="1"/>
    <row r="488" ht="28.5" customHeight="1"/>
    <row r="489" ht="28.5" customHeight="1"/>
    <row r="490" ht="28.5" customHeight="1"/>
    <row r="491" ht="28.5" customHeight="1"/>
    <row r="492" ht="28.5" customHeight="1"/>
    <row r="493" ht="28.5" customHeight="1"/>
    <row r="494" ht="28.5" customHeight="1"/>
    <row r="495" ht="28.5" customHeight="1"/>
    <row r="496" ht="28.5" customHeight="1"/>
    <row r="497" ht="28.5" customHeight="1"/>
    <row r="498" ht="28.5" customHeight="1"/>
    <row r="499" ht="28.5" customHeight="1"/>
    <row r="500" ht="28.5" customHeight="1"/>
    <row r="501" ht="28.5" customHeight="1"/>
    <row r="502" ht="28.5" customHeight="1"/>
    <row r="503" ht="28.5" customHeight="1"/>
    <row r="504" ht="28.5" customHeight="1"/>
    <row r="505" ht="28.5" customHeight="1"/>
    <row r="506" ht="28.5" customHeight="1"/>
    <row r="507" ht="28.5" customHeight="1"/>
    <row r="508" ht="28.5" customHeight="1"/>
    <row r="509" ht="28.5" customHeight="1"/>
    <row r="510" ht="28.5" customHeight="1"/>
    <row r="511" ht="28.5" customHeight="1"/>
    <row r="512" ht="28.5" customHeight="1"/>
    <row r="513" ht="28.5" customHeight="1"/>
    <row r="514" ht="28.5" customHeight="1"/>
    <row r="515" ht="28.5" customHeight="1"/>
    <row r="516" ht="28.5" customHeight="1"/>
    <row r="517" ht="28.5" customHeight="1"/>
    <row r="518" ht="28.5" customHeight="1"/>
    <row r="519" ht="28.5" customHeight="1"/>
    <row r="520" ht="28.5" customHeight="1"/>
    <row r="521" ht="28.5" customHeight="1"/>
    <row r="522" ht="28.5" customHeight="1"/>
    <row r="523" ht="28.5" customHeight="1"/>
    <row r="524" ht="28.5" customHeight="1"/>
    <row r="525" ht="28.5" customHeight="1"/>
    <row r="526" ht="28.5" customHeight="1"/>
    <row r="527" ht="28.5" customHeight="1"/>
    <row r="528" ht="28.5" customHeight="1"/>
    <row r="529" ht="28.5" customHeight="1"/>
    <row r="530" ht="28.5" customHeight="1"/>
    <row r="531" ht="28.5" customHeight="1"/>
    <row r="532" ht="28.5" customHeight="1"/>
    <row r="533" ht="28.5" customHeight="1"/>
    <row r="534" ht="28.5" customHeight="1"/>
    <row r="535" ht="28.5" customHeight="1"/>
    <row r="536" ht="28.5" customHeight="1"/>
    <row r="537" ht="28.5" customHeight="1"/>
    <row r="538" ht="28.5" customHeight="1"/>
    <row r="539" ht="28.5" customHeight="1"/>
    <row r="540" ht="28.5" customHeight="1"/>
    <row r="541" ht="28.5" customHeight="1"/>
    <row r="542" ht="28.5" customHeight="1"/>
    <row r="543" ht="28.5" customHeight="1"/>
    <row r="544" ht="28.5" customHeight="1"/>
    <row r="545" ht="28.5" customHeight="1"/>
    <row r="546" ht="28.5" customHeight="1"/>
    <row r="547" ht="28.5" customHeight="1"/>
    <row r="548" ht="28.5" customHeight="1"/>
    <row r="549" ht="28.5" customHeight="1"/>
    <row r="550" ht="28.5" customHeight="1"/>
    <row r="551" ht="28.5" customHeight="1"/>
    <row r="552" ht="28.5" customHeight="1"/>
    <row r="553" ht="28.5" customHeight="1"/>
    <row r="554" ht="28.5" customHeight="1"/>
    <row r="555" ht="28.5" customHeight="1"/>
    <row r="556" ht="28.5" customHeight="1"/>
    <row r="557" ht="28.5" customHeight="1"/>
    <row r="558" ht="28.5" customHeight="1"/>
    <row r="559" ht="28.5" customHeight="1"/>
    <row r="560" ht="28.5" customHeight="1"/>
    <row r="561" ht="28.5" customHeight="1"/>
    <row r="562" ht="28.5" customHeight="1"/>
    <row r="563" ht="28.5" customHeight="1"/>
    <row r="564" ht="28.5" customHeight="1"/>
    <row r="565" ht="28.5" customHeight="1"/>
    <row r="566" ht="28.5" customHeight="1"/>
    <row r="567" ht="28.5" customHeight="1"/>
    <row r="568" ht="28.5" customHeight="1"/>
    <row r="569" ht="28.5" customHeight="1"/>
    <row r="570" ht="28.5" customHeight="1"/>
    <row r="571" ht="28.5" customHeight="1"/>
    <row r="572" ht="28.5" customHeight="1"/>
    <row r="573" ht="28.5" customHeight="1"/>
    <row r="574" ht="28.5" customHeight="1"/>
    <row r="575" ht="28.5" customHeight="1"/>
    <row r="576" ht="28.5" customHeight="1"/>
    <row r="577" ht="28.5" customHeight="1"/>
    <row r="578" ht="28.5" customHeight="1"/>
    <row r="579" ht="28.5" customHeight="1"/>
    <row r="580" ht="28.5" customHeight="1"/>
    <row r="581" ht="28.5" customHeight="1"/>
    <row r="582" ht="28.5" customHeight="1"/>
    <row r="583" ht="28.5" customHeight="1"/>
    <row r="584" ht="28.5" customHeight="1"/>
    <row r="585" ht="28.5" customHeight="1"/>
    <row r="586" ht="28.5" customHeight="1"/>
    <row r="587" ht="28.5" customHeight="1"/>
    <row r="588" ht="28.5" customHeight="1"/>
    <row r="589" ht="28.5" customHeight="1"/>
    <row r="590" ht="28.5" customHeight="1"/>
    <row r="591" ht="28.5" customHeight="1"/>
    <row r="592" ht="28.5" customHeight="1"/>
    <row r="593" ht="28.5" customHeight="1"/>
    <row r="594" ht="28.5" customHeight="1"/>
    <row r="595" ht="28.5" customHeight="1"/>
    <row r="596" ht="28.5" customHeight="1"/>
    <row r="597" ht="28.5" customHeight="1"/>
    <row r="598" ht="28.5" customHeight="1"/>
    <row r="599" ht="28.5" customHeight="1"/>
    <row r="600" ht="28.5" customHeight="1"/>
    <row r="601" ht="28.5" customHeight="1"/>
    <row r="602" ht="28.5" customHeight="1"/>
    <row r="603" ht="28.5" customHeight="1"/>
  </sheetData>
  <sheetProtection formatColumns="0" formatRows="0"/>
  <mergeCells count="8">
    <mergeCell ref="A1:D1"/>
    <mergeCell ref="B2:D2"/>
    <mergeCell ref="B11:C11"/>
    <mergeCell ref="B12:C12"/>
    <mergeCell ref="B13:C13"/>
    <mergeCell ref="B14:C14"/>
    <mergeCell ref="B45:C45"/>
    <mergeCell ref="B46:C4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4"/>
  <sheetViews>
    <sheetView showZeros="0" view="pageBreakPreview" zoomScaleNormal="50" workbookViewId="0">
      <pane xSplit="4" ySplit="3" topLeftCell="E4" activePane="bottomRight" state="frozen"/>
      <selection/>
      <selection pane="topRight"/>
      <selection pane="bottomLeft"/>
      <selection pane="bottomRight" activeCell="Q10" sqref="Q10"/>
    </sheetView>
  </sheetViews>
  <sheetFormatPr defaultColWidth="9" defaultRowHeight="28.5" customHeight="1"/>
  <cols>
    <col min="1" max="1" width="10.2" style="79" customWidth="1"/>
    <col min="2" max="2" width="30.7" style="80" customWidth="1"/>
    <col min="3" max="3" width="8.7" style="80" customWidth="1"/>
    <col min="4" max="4" width="9.2" style="80" customWidth="1"/>
    <col min="5" max="5" width="9.7" style="80" customWidth="1"/>
    <col min="6" max="6" width="12.1" style="80" customWidth="1"/>
    <col min="7" max="7" width="11.125" style="80" hidden="1" customWidth="1"/>
    <col min="8" max="9" width="9" style="80" hidden="1" customWidth="1"/>
    <col min="10" max="10" width="11.125" style="80" hidden="1" customWidth="1"/>
    <col min="11" max="12" width="9" style="80" hidden="1" customWidth="1"/>
    <col min="13" max="16384" width="9" style="80"/>
  </cols>
  <sheetData>
    <row r="1" s="54" customFormat="1" ht="28.2" customHeight="1" spans="1:10">
      <c r="A1" s="58" t="s">
        <v>54</v>
      </c>
      <c r="B1" s="58"/>
      <c r="C1" s="58"/>
      <c r="D1" s="58"/>
      <c r="E1" s="58"/>
      <c r="F1" s="58"/>
    </row>
    <row r="2" s="54" customFormat="1" ht="28.2" customHeight="1" spans="1:10">
      <c r="A2" s="60" t="s">
        <v>37</v>
      </c>
      <c r="B2" s="61" t="str">
        <f>汇总表!B2</f>
        <v>江阴市秦望山隧道日常养护工程</v>
      </c>
      <c r="C2" s="61"/>
      <c r="D2" s="61"/>
      <c r="E2" s="61"/>
      <c r="F2" s="61"/>
    </row>
    <row r="3" s="54" customFormat="1" ht="28.2" customHeight="1" spans="1:10">
      <c r="A3" s="67" t="s">
        <v>55</v>
      </c>
      <c r="B3" s="69" t="s">
        <v>56</v>
      </c>
      <c r="C3" s="69" t="s">
        <v>57</v>
      </c>
      <c r="D3" s="69" t="s">
        <v>58</v>
      </c>
      <c r="E3" s="69" t="s">
        <v>59</v>
      </c>
      <c r="F3" s="81" t="s">
        <v>60</v>
      </c>
    </row>
    <row r="4" s="54" customFormat="1" ht="28.2" customHeight="1" spans="1:10">
      <c r="A4" s="67" t="s">
        <v>61</v>
      </c>
      <c r="B4" s="72" t="s">
        <v>62</v>
      </c>
      <c r="C4" s="69"/>
      <c r="D4" s="69"/>
      <c r="E4" s="69"/>
      <c r="F4" s="81"/>
    </row>
    <row r="5" s="54" customFormat="1" ht="28.2" customHeight="1" spans="1:10">
      <c r="A5" s="67" t="s">
        <v>63</v>
      </c>
      <c r="B5" s="72" t="s">
        <v>64</v>
      </c>
      <c r="C5" s="69"/>
      <c r="D5" s="69"/>
      <c r="E5" s="69"/>
      <c r="F5" s="81"/>
      <c r="I5" s="54">
        <v>100</v>
      </c>
      <c r="J5" s="54">
        <f>F8+F11+F9</f>
        <v>0</v>
      </c>
    </row>
    <row r="6" s="54" customFormat="1" ht="28.2" customHeight="1" spans="1:10">
      <c r="A6" s="67" t="s">
        <v>65</v>
      </c>
      <c r="B6" s="72" t="s">
        <v>66</v>
      </c>
      <c r="C6" s="82" t="s">
        <v>67</v>
      </c>
      <c r="D6" s="69">
        <v>1</v>
      </c>
      <c r="E6" s="71">
        <f>G6</f>
        <v>0</v>
      </c>
      <c r="F6" s="81">
        <f t="shared" ref="F6:F11" si="0">ROUND(D6*E6,0)</f>
        <v>0</v>
      </c>
      <c r="G6" s="54">
        <f>J14*0.3/100</f>
        <v>0</v>
      </c>
      <c r="I6" s="54">
        <v>200</v>
      </c>
      <c r="J6" s="54">
        <f>'200章'!D11</f>
        <v>0</v>
      </c>
    </row>
    <row r="7" s="54" customFormat="1" ht="28.2" customHeight="1" spans="1:10">
      <c r="A7" s="67" t="s">
        <v>68</v>
      </c>
      <c r="B7" s="72" t="s">
        <v>69</v>
      </c>
      <c r="C7" s="69"/>
      <c r="D7" s="69"/>
      <c r="E7" s="69"/>
      <c r="F7" s="81">
        <f t="shared" si="0"/>
        <v>0</v>
      </c>
      <c r="I7" s="54">
        <v>300</v>
      </c>
      <c r="J7" s="54">
        <f>'300章'!D16</f>
        <v>0</v>
      </c>
    </row>
    <row r="8" s="54" customFormat="1" ht="28.2" customHeight="1" spans="1:10">
      <c r="A8" s="67" t="s">
        <v>70</v>
      </c>
      <c r="B8" s="72" t="s">
        <v>71</v>
      </c>
      <c r="C8" s="82" t="s">
        <v>67</v>
      </c>
      <c r="D8" s="69">
        <v>1</v>
      </c>
      <c r="E8" s="83"/>
      <c r="F8" s="81">
        <f t="shared" si="0"/>
        <v>0</v>
      </c>
      <c r="I8" s="54">
        <v>600</v>
      </c>
      <c r="J8" s="54">
        <f>'600章'!D8</f>
        <v>0</v>
      </c>
    </row>
    <row r="9" s="54" customFormat="1" ht="53" customHeight="1" spans="1:10">
      <c r="A9" s="84" t="s">
        <v>72</v>
      </c>
      <c r="B9" s="85" t="s">
        <v>73</v>
      </c>
      <c r="C9" s="86" t="s">
        <v>67</v>
      </c>
      <c r="D9" s="87">
        <v>1</v>
      </c>
      <c r="E9" s="71"/>
      <c r="F9" s="81">
        <f t="shared" si="0"/>
        <v>0</v>
      </c>
      <c r="J9" s="54">
        <f>SUM(J5:J8)</f>
        <v>0</v>
      </c>
    </row>
    <row r="10" s="54" customFormat="1" ht="51" customHeight="1" spans="1:10">
      <c r="A10" s="84" t="s">
        <v>74</v>
      </c>
      <c r="B10" s="85" t="s">
        <v>75</v>
      </c>
      <c r="C10" s="86" t="s">
        <v>67</v>
      </c>
      <c r="D10" s="87">
        <v>1</v>
      </c>
      <c r="E10" s="71">
        <f>E6</f>
        <v>0</v>
      </c>
      <c r="F10" s="81">
        <f t="shared" si="0"/>
        <v>0</v>
      </c>
    </row>
    <row r="11" s="54" customFormat="1" ht="30" customHeight="1" spans="1:10">
      <c r="A11" s="67" t="s">
        <v>76</v>
      </c>
      <c r="B11" s="72" t="s">
        <v>77</v>
      </c>
      <c r="C11" s="82" t="s">
        <v>67</v>
      </c>
      <c r="D11" s="69">
        <v>1</v>
      </c>
      <c r="E11" s="71"/>
      <c r="F11" s="81">
        <f t="shared" si="0"/>
        <v>0</v>
      </c>
      <c r="J11" s="54">
        <f>0.3+0.3</f>
        <v>0.6</v>
      </c>
    </row>
    <row r="12" s="54" customFormat="1" ht="30" customHeight="1" spans="1:10">
      <c r="A12" s="88" t="s">
        <v>78</v>
      </c>
      <c r="B12" s="89"/>
      <c r="C12" s="89"/>
      <c r="D12" s="90">
        <f>SUM(F6:F11)</f>
        <v>0</v>
      </c>
      <c r="E12" s="91" t="s">
        <v>79</v>
      </c>
      <c r="F12" s="92"/>
    </row>
    <row r="13" s="54" customFormat="1" ht="25.2" customHeight="1" spans="1:10">
      <c r="A13" s="55"/>
      <c r="C13" s="64"/>
      <c r="D13" s="64"/>
      <c r="E13" s="64"/>
      <c r="F13" s="93"/>
    </row>
    <row r="14" s="54" customFormat="1" customHeight="1" spans="1:10">
      <c r="A14" s="55"/>
      <c r="C14" s="64"/>
      <c r="D14" s="64"/>
      <c r="E14" s="64"/>
      <c r="F14" s="93"/>
      <c r="J14" s="54">
        <f>J9/(1/1.03-J11/100)</f>
        <v>0</v>
      </c>
    </row>
    <row r="15" s="54" customFormat="1" customHeight="1" spans="1:10">
      <c r="A15" s="55"/>
      <c r="C15" s="64"/>
      <c r="D15" s="64"/>
      <c r="E15" s="64"/>
      <c r="F15" s="93"/>
    </row>
    <row r="16" s="54" customFormat="1" customHeight="1" spans="1:10">
      <c r="A16" s="55"/>
      <c r="C16" s="64"/>
      <c r="D16" s="64"/>
      <c r="E16" s="64"/>
      <c r="F16" s="93"/>
    </row>
    <row r="17" s="54" customFormat="1" customHeight="1" spans="1:6">
      <c r="A17" s="79"/>
      <c r="B17" s="80"/>
      <c r="C17" s="80"/>
      <c r="D17" s="80"/>
      <c r="E17" s="80"/>
      <c r="F17" s="80"/>
    </row>
    <row r="74" customHeight="1" spans="2:2">
      <c r="B74" s="80" t="s">
        <v>80</v>
      </c>
    </row>
  </sheetData>
  <sheetProtection formatColumns="0" formatRows="0"/>
  <mergeCells count="3">
    <mergeCell ref="A1:F1"/>
    <mergeCell ref="B2:F2"/>
    <mergeCell ref="A12:C12"/>
  </mergeCells>
  <printOptions horizontalCentered="1"/>
  <pageMargins left="0.751388888888889" right="0.751388888888889" top="0.979861111111111" bottom="0.979861111111111" header="0.511805555555556" footer="0.511805555555556"/>
  <pageSetup paperSize="9" scale="96" orientation="portrait" verticalDpi="4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I11"/>
  <sheetViews>
    <sheetView showZeros="0" view="pageBreakPreview" zoomScaleNormal="100" workbookViewId="0">
      <pane xSplit="4" ySplit="3" topLeftCell="E4" activePane="bottomRight" state="frozen"/>
      <selection/>
      <selection pane="topRight"/>
      <selection pane="bottomLeft"/>
      <selection pane="bottomRight" activeCell="J8" sqref="J8"/>
    </sheetView>
  </sheetViews>
  <sheetFormatPr defaultColWidth="9" defaultRowHeight="26.25"/>
  <cols>
    <col min="1" max="1" width="10.2" style="55" customWidth="1"/>
    <col min="2" max="2" width="30.9333333333333" style="54" customWidth="1"/>
    <col min="3" max="3" width="8.7" style="54" customWidth="1"/>
    <col min="4" max="4" width="9.2" style="54" customWidth="1"/>
    <col min="5" max="5" width="9.7" style="56" customWidth="1"/>
    <col min="6" max="6" width="12.1" style="54" customWidth="1"/>
    <col min="7" max="7" width="5.6" style="57" customWidth="1"/>
    <col min="8" max="8" width="9" style="54"/>
    <col min="9" max="9" width="11.125" style="54"/>
    <col min="10" max="16384" width="9" style="54"/>
  </cols>
  <sheetData>
    <row r="1" ht="25.5" spans="1:9">
      <c r="A1" s="58" t="s">
        <v>81</v>
      </c>
      <c r="B1" s="58"/>
      <c r="C1" s="58"/>
      <c r="D1" s="58"/>
      <c r="E1" s="58"/>
      <c r="F1" s="58"/>
      <c r="G1" s="59"/>
    </row>
    <row r="2" spans="1:9">
      <c r="A2" s="60" t="s">
        <v>37</v>
      </c>
      <c r="B2" s="61" t="str">
        <f>汇总表!B2</f>
        <v>江阴市秦望山隧道日常养护工程</v>
      </c>
      <c r="C2" s="61"/>
      <c r="D2" s="61"/>
      <c r="E2" s="61"/>
      <c r="F2" s="61"/>
      <c r="G2" s="62"/>
    </row>
    <row r="3" ht="27" spans="1:9">
      <c r="A3" s="38" t="s">
        <v>55</v>
      </c>
      <c r="B3" s="39" t="s">
        <v>56</v>
      </c>
      <c r="C3" s="39" t="s">
        <v>57</v>
      </c>
      <c r="D3" s="39" t="s">
        <v>58</v>
      </c>
      <c r="E3" s="39" t="s">
        <v>82</v>
      </c>
      <c r="F3" s="40" t="s">
        <v>83</v>
      </c>
      <c r="G3" s="63"/>
      <c r="H3" s="64"/>
      <c r="I3" s="64"/>
    </row>
    <row r="4" spans="1:9">
      <c r="A4" s="38" t="s">
        <v>84</v>
      </c>
      <c r="B4" s="47" t="s">
        <v>85</v>
      </c>
      <c r="C4" s="39"/>
      <c r="D4" s="65">
        <f>ROUND(SUM(H4:I4),2)</f>
        <v>0</v>
      </c>
      <c r="E4" s="39"/>
      <c r="F4" s="40"/>
      <c r="G4" s="63"/>
    </row>
    <row r="5" spans="1:9">
      <c r="A5" s="38" t="s">
        <v>86</v>
      </c>
      <c r="B5" s="47" t="s">
        <v>87</v>
      </c>
      <c r="C5" s="39"/>
      <c r="D5" s="48">
        <v>0</v>
      </c>
      <c r="E5" s="48"/>
      <c r="F5" s="39">
        <f t="shared" ref="F5:F7" si="0">ROUND(D5*E5,0)</f>
        <v>0</v>
      </c>
      <c r="G5" s="66"/>
    </row>
    <row r="6" s="54" customFormat="1" spans="1:9">
      <c r="A6" s="67" t="s">
        <v>88</v>
      </c>
      <c r="B6" s="68" t="s">
        <v>89</v>
      </c>
      <c r="C6" s="69" t="s">
        <v>90</v>
      </c>
      <c r="D6" s="70">
        <v>600</v>
      </c>
      <c r="E6" s="71"/>
      <c r="F6" s="69">
        <f t="shared" si="0"/>
        <v>0</v>
      </c>
      <c r="G6" s="66"/>
    </row>
    <row r="7" s="54" customFormat="1" spans="1:9">
      <c r="A7" s="67" t="s">
        <v>91</v>
      </c>
      <c r="B7" s="68" t="s">
        <v>92</v>
      </c>
      <c r="C7" s="69" t="s">
        <v>90</v>
      </c>
      <c r="D7" s="70">
        <v>480</v>
      </c>
      <c r="E7" s="69"/>
      <c r="F7" s="69">
        <f t="shared" si="0"/>
        <v>0</v>
      </c>
      <c r="G7" s="66"/>
    </row>
    <row r="8" spans="1:9">
      <c r="A8" s="38" t="s">
        <v>93</v>
      </c>
      <c r="B8" s="47" t="s">
        <v>94</v>
      </c>
      <c r="C8" s="39"/>
      <c r="D8" s="48">
        <v>0</v>
      </c>
      <c r="E8" s="48"/>
      <c r="F8" s="39">
        <f t="shared" ref="F8:F10" si="1">ROUND(D8*E8,0)</f>
        <v>0</v>
      </c>
      <c r="G8" s="66"/>
    </row>
    <row r="9" spans="1:9">
      <c r="A9" s="38" t="s">
        <v>95</v>
      </c>
      <c r="B9" s="47" t="s">
        <v>96</v>
      </c>
      <c r="C9" s="39"/>
      <c r="D9" s="48">
        <v>0</v>
      </c>
      <c r="E9" s="48"/>
      <c r="F9" s="39">
        <f t="shared" si="1"/>
        <v>0</v>
      </c>
      <c r="G9" s="66"/>
    </row>
    <row r="10" ht="40.5" spans="1:9">
      <c r="A10" s="67" t="s">
        <v>97</v>
      </c>
      <c r="B10" s="72" t="s">
        <v>98</v>
      </c>
      <c r="C10" s="69" t="s">
        <v>99</v>
      </c>
      <c r="D10" s="73">
        <v>720</v>
      </c>
      <c r="E10" s="71"/>
      <c r="F10" s="69">
        <f t="shared" si="1"/>
        <v>0</v>
      </c>
      <c r="G10" s="74"/>
    </row>
    <row r="11" spans="1:9">
      <c r="A11" s="75" t="s">
        <v>100</v>
      </c>
      <c r="B11" s="75"/>
      <c r="C11" s="75"/>
      <c r="D11" s="76">
        <f>SUM(F5:F10)</f>
        <v>0</v>
      </c>
      <c r="E11" s="77" t="s">
        <v>79</v>
      </c>
      <c r="F11" s="78"/>
      <c r="G11" s="74"/>
    </row>
  </sheetData>
  <sheetProtection formatColumns="0" formatRows="0"/>
  <autoFilter xmlns:etc="http://www.wps.cn/officeDocument/2017/etCustomData" ref="A1:A12" etc:filterBottomFollowUsedRange="0">
    <extLst/>
  </autoFilter>
  <mergeCells count="3">
    <mergeCell ref="A1:F1"/>
    <mergeCell ref="B2:F2"/>
    <mergeCell ref="A11:C11"/>
  </mergeCells>
  <printOptions horizontalCentered="1"/>
  <pageMargins left="0.75" right="0.75" top="0.98" bottom="0.98" header="0.51" footer="0.51"/>
  <pageSetup paperSize="9" orientation="portrait" horizontalDpi="400" verticalDpi="4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R16"/>
  <sheetViews>
    <sheetView showZeros="0" view="pageBreakPreview" zoomScaleNormal="55" workbookViewId="0">
      <pane xSplit="3" ySplit="3" topLeftCell="D4" activePane="bottomRight" state="frozen"/>
      <selection/>
      <selection pane="topRight"/>
      <selection pane="bottomLeft"/>
      <selection pane="bottomRight" activeCell="I14" sqref="I14"/>
    </sheetView>
  </sheetViews>
  <sheetFormatPr defaultColWidth="9" defaultRowHeight="26.25"/>
  <cols>
    <col min="1" max="1" width="10.2" style="28" customWidth="1"/>
    <col min="2" max="2" width="31.9" style="29" customWidth="1"/>
    <col min="3" max="3" width="6.75" style="29" customWidth="1"/>
    <col min="4" max="4" width="9.2" style="29" customWidth="1"/>
    <col min="5" max="5" width="9.7" style="30" customWidth="1"/>
    <col min="6" max="6" width="11.2" style="29" customWidth="1"/>
    <col min="7" max="7" width="11.7" style="31" customWidth="1"/>
    <col min="8" max="8" width="9" style="29" customWidth="1"/>
    <col min="9" max="16384" width="9" style="29"/>
  </cols>
  <sheetData>
    <row r="1" s="27" customFormat="1" spans="1:18">
      <c r="A1" s="32" t="s">
        <v>101</v>
      </c>
      <c r="B1" s="32"/>
      <c r="C1" s="32"/>
      <c r="D1" s="32"/>
      <c r="E1" s="32"/>
      <c r="F1" s="32"/>
      <c r="G1" s="33"/>
    </row>
    <row r="2" s="27" customFormat="1" spans="1:18">
      <c r="A2" s="34" t="s">
        <v>37</v>
      </c>
      <c r="B2" s="35" t="str">
        <f>汇总表!B2</f>
        <v>江阴市秦望山隧道日常养护工程</v>
      </c>
      <c r="C2" s="35"/>
      <c r="D2" s="35"/>
      <c r="E2" s="35"/>
      <c r="F2" s="35"/>
      <c r="G2" s="36"/>
      <c r="I2" s="37"/>
    </row>
    <row r="3" s="27" customFormat="1" ht="28.5" spans="1:18">
      <c r="A3" s="38" t="s">
        <v>55</v>
      </c>
      <c r="B3" s="39" t="s">
        <v>56</v>
      </c>
      <c r="C3" s="39" t="s">
        <v>57</v>
      </c>
      <c r="D3" s="39" t="s">
        <v>58</v>
      </c>
      <c r="E3" s="39" t="s">
        <v>59</v>
      </c>
      <c r="F3" s="40" t="s">
        <v>60</v>
      </c>
      <c r="G3" s="33"/>
      <c r="H3" s="37"/>
      <c r="I3" s="37"/>
      <c r="J3" s="37"/>
      <c r="K3" s="37"/>
      <c r="L3" s="37"/>
      <c r="M3" s="37"/>
      <c r="N3" s="37"/>
      <c r="O3" s="37"/>
      <c r="P3" s="37"/>
      <c r="Q3" s="37"/>
      <c r="R3" s="37"/>
    </row>
    <row r="4" s="27" customFormat="1" spans="1:18">
      <c r="A4" s="19" t="s">
        <v>102</v>
      </c>
      <c r="B4" s="41" t="s">
        <v>103</v>
      </c>
      <c r="C4" s="42"/>
      <c r="D4" s="39">
        <v>0</v>
      </c>
      <c r="E4" s="43"/>
      <c r="F4" s="39">
        <f t="shared" ref="F4:F15" si="0">ROUND(D4*E4,0)</f>
        <v>0</v>
      </c>
      <c r="G4" s="33"/>
    </row>
    <row r="5" s="27" customFormat="1" spans="1:18">
      <c r="A5" s="19" t="s">
        <v>104</v>
      </c>
      <c r="B5" s="41" t="s">
        <v>105</v>
      </c>
      <c r="C5" s="42"/>
      <c r="D5" s="39">
        <v>0</v>
      </c>
      <c r="E5" s="43"/>
      <c r="F5" s="39">
        <f t="shared" si="0"/>
        <v>0</v>
      </c>
      <c r="G5" s="33"/>
    </row>
    <row r="6" s="27" customFormat="1" spans="1:18">
      <c r="A6" s="140" t="s">
        <v>88</v>
      </c>
      <c r="B6" s="41" t="s">
        <v>106</v>
      </c>
      <c r="C6" s="42" t="s">
        <v>90</v>
      </c>
      <c r="D6" s="39">
        <v>1080</v>
      </c>
      <c r="E6" s="43"/>
      <c r="F6" s="39">
        <f t="shared" si="0"/>
        <v>0</v>
      </c>
      <c r="G6" s="44"/>
      <c r="H6" s="27"/>
      <c r="J6" s="45"/>
      <c r="L6" s="45"/>
    </row>
    <row r="7" s="27" customFormat="1" spans="1:18">
      <c r="A7" s="19" t="s">
        <v>107</v>
      </c>
      <c r="B7" s="41" t="s">
        <v>108</v>
      </c>
      <c r="C7" s="42"/>
      <c r="D7" s="39">
        <v>0</v>
      </c>
      <c r="E7" s="43"/>
      <c r="F7" s="39">
        <f t="shared" si="0"/>
        <v>0</v>
      </c>
      <c r="G7" s="33"/>
    </row>
    <row r="8" s="27" customFormat="1" spans="1:18">
      <c r="A8" s="19" t="s">
        <v>109</v>
      </c>
      <c r="B8" s="41" t="s">
        <v>110</v>
      </c>
      <c r="C8" s="42"/>
      <c r="D8" s="39">
        <v>0</v>
      </c>
      <c r="E8" s="43"/>
      <c r="F8" s="39">
        <f t="shared" si="0"/>
        <v>0</v>
      </c>
      <c r="G8" s="33"/>
    </row>
    <row r="9" s="27" customFormat="1" ht="28.5" spans="1:18">
      <c r="A9" s="140" t="s">
        <v>91</v>
      </c>
      <c r="B9" s="41" t="s">
        <v>111</v>
      </c>
      <c r="C9" s="42" t="s">
        <v>90</v>
      </c>
      <c r="D9" s="39">
        <v>480</v>
      </c>
      <c r="E9" s="43"/>
      <c r="F9" s="39">
        <f t="shared" si="0"/>
        <v>0</v>
      </c>
      <c r="G9" s="44"/>
    </row>
    <row r="10" s="27" customFormat="1" spans="1:18">
      <c r="A10" s="19" t="s">
        <v>112</v>
      </c>
      <c r="B10" s="41" t="s">
        <v>113</v>
      </c>
      <c r="C10" s="42"/>
      <c r="D10" s="39">
        <v>0</v>
      </c>
      <c r="E10" s="43"/>
      <c r="F10" s="39">
        <f t="shared" si="0"/>
        <v>0</v>
      </c>
      <c r="G10" s="33"/>
    </row>
    <row r="11" s="27" customFormat="1" spans="1:18">
      <c r="A11" s="19" t="s">
        <v>114</v>
      </c>
      <c r="B11" s="46" t="s">
        <v>115</v>
      </c>
      <c r="C11" s="42"/>
      <c r="D11" s="39">
        <v>0</v>
      </c>
      <c r="E11" s="43"/>
      <c r="F11" s="39">
        <f t="shared" si="0"/>
        <v>0</v>
      </c>
      <c r="G11" s="33"/>
    </row>
    <row r="12" s="27" customFormat="1" ht="28.5" spans="1:18">
      <c r="A12" s="19" t="s">
        <v>88</v>
      </c>
      <c r="B12" s="41" t="s">
        <v>116</v>
      </c>
      <c r="C12" s="42" t="s">
        <v>90</v>
      </c>
      <c r="D12" s="39">
        <v>600</v>
      </c>
      <c r="E12" s="43"/>
      <c r="F12" s="39">
        <f t="shared" si="0"/>
        <v>0</v>
      </c>
      <c r="G12" s="44"/>
      <c r="H12" s="27"/>
      <c r="J12" s="45"/>
      <c r="L12" s="45"/>
      <c r="N12" s="45"/>
    </row>
    <row r="13" s="27" customFormat="1" spans="1:18">
      <c r="A13" s="19">
        <v>315</v>
      </c>
      <c r="B13" s="47" t="s">
        <v>117</v>
      </c>
      <c r="C13" s="39"/>
      <c r="D13" s="39">
        <v>0</v>
      </c>
      <c r="E13" s="43"/>
      <c r="F13" s="39">
        <f t="shared" si="0"/>
        <v>0</v>
      </c>
      <c r="G13" s="33"/>
    </row>
    <row r="14" s="27" customFormat="1" spans="1:18">
      <c r="A14" s="38" t="s">
        <v>118</v>
      </c>
      <c r="B14" s="47" t="s">
        <v>117</v>
      </c>
      <c r="C14" s="39"/>
      <c r="D14" s="39">
        <v>0</v>
      </c>
      <c r="E14" s="48"/>
      <c r="F14" s="39">
        <f t="shared" si="0"/>
        <v>0</v>
      </c>
      <c r="G14" s="33"/>
    </row>
    <row r="15" s="27" customFormat="1" spans="1:18">
      <c r="A15" s="140" t="s">
        <v>88</v>
      </c>
      <c r="B15" s="41" t="s">
        <v>119</v>
      </c>
      <c r="C15" s="42" t="s">
        <v>90</v>
      </c>
      <c r="D15" s="39">
        <v>1080</v>
      </c>
      <c r="E15" s="48"/>
      <c r="F15" s="39">
        <f t="shared" si="0"/>
        <v>0</v>
      </c>
      <c r="G15" s="44"/>
    </row>
    <row r="16" s="27" customFormat="1" spans="1:18">
      <c r="A16" s="49" t="s">
        <v>120</v>
      </c>
      <c r="B16" s="50"/>
      <c r="C16" s="50"/>
      <c r="D16" s="51">
        <f>SUM(F4:F15)</f>
        <v>0</v>
      </c>
      <c r="E16" s="52"/>
      <c r="F16" s="53"/>
      <c r="G16" s="33"/>
    </row>
  </sheetData>
  <sheetProtection formatColumns="0" formatRows="0"/>
  <mergeCells count="3">
    <mergeCell ref="A1:F1"/>
    <mergeCell ref="B2:F2"/>
    <mergeCell ref="A16:C16"/>
  </mergeCells>
  <printOptions horizontalCentered="1"/>
  <pageMargins left="0.75" right="0.75" top="0.98" bottom="0.98" header="0.51" footer="0.51"/>
  <pageSetup paperSize="9" orientation="portrait" horizontalDpi="400" verticalDpi="4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18"/>
  <sheetViews>
    <sheetView showZeros="0" view="pageBreakPreview" zoomScaleNormal="100" workbookViewId="0">
      <pane xSplit="6" ySplit="3" topLeftCell="G4" activePane="bottomRight" state="frozen"/>
      <selection/>
      <selection pane="topRight"/>
      <selection pane="bottomLeft"/>
      <selection pane="bottomRight" activeCell="F15" sqref="F15"/>
    </sheetView>
  </sheetViews>
  <sheetFormatPr defaultColWidth="9" defaultRowHeight="25.5"/>
  <cols>
    <col min="1" max="1" width="11.75" style="2" customWidth="1"/>
    <col min="2" max="2" width="30.375" style="3" customWidth="1"/>
    <col min="3" max="3" width="6.75" style="4" customWidth="1"/>
    <col min="4" max="4" width="10.125" style="4" customWidth="1"/>
    <col min="5" max="5" width="10.75" style="4" customWidth="1"/>
    <col min="6" max="6" width="11.125" style="4" customWidth="1"/>
    <col min="7" max="7" width="9" style="1"/>
    <col min="8" max="8" width="11.125" style="5"/>
    <col min="9" max="9" width="13.4333333333333" style="5" customWidth="1"/>
    <col min="10" max="10" width="11.125" style="5"/>
    <col min="11" max="11" width="19.5" style="5"/>
    <col min="12" max="12" width="9" style="5"/>
    <col min="13" max="16384" width="9" style="6"/>
  </cols>
  <sheetData>
    <row r="1" s="1" customFormat="1" spans="1:12">
      <c r="A1" s="7" t="s">
        <v>121</v>
      </c>
      <c r="B1" s="8"/>
      <c r="C1" s="8"/>
      <c r="D1" s="8"/>
      <c r="E1" s="8"/>
      <c r="F1" s="8"/>
      <c r="H1" s="5"/>
      <c r="I1" s="5"/>
      <c r="J1" s="5"/>
      <c r="K1" s="5"/>
      <c r="L1" s="5"/>
    </row>
    <row r="2" s="1" customFormat="1" spans="1:12">
      <c r="A2" s="9" t="s">
        <v>122</v>
      </c>
      <c r="B2" s="10" t="str">
        <f>汇总表!B2</f>
        <v>江阴市秦望山隧道日常养护工程</v>
      </c>
      <c r="C2" s="11"/>
      <c r="D2" s="11"/>
      <c r="E2" s="11"/>
      <c r="F2" s="11"/>
      <c r="H2" s="5"/>
      <c r="I2" s="5"/>
      <c r="J2" s="5"/>
      <c r="K2" s="5"/>
      <c r="L2" s="5"/>
    </row>
    <row r="3" s="1" customFormat="1" ht="27" spans="1:12">
      <c r="A3" s="12" t="s">
        <v>123</v>
      </c>
      <c r="B3" s="13" t="s">
        <v>124</v>
      </c>
      <c r="C3" s="13" t="s">
        <v>125</v>
      </c>
      <c r="D3" s="13" t="s">
        <v>126</v>
      </c>
      <c r="E3" s="13" t="s">
        <v>127</v>
      </c>
      <c r="F3" s="14" t="s">
        <v>128</v>
      </c>
      <c r="H3" s="5"/>
      <c r="I3" s="5"/>
      <c r="J3" s="5"/>
      <c r="K3" s="5"/>
      <c r="L3" s="5"/>
    </row>
    <row r="4" s="1" customFormat="1" spans="1:12">
      <c r="A4" s="15" t="s">
        <v>129</v>
      </c>
      <c r="B4" s="16" t="s">
        <v>130</v>
      </c>
      <c r="C4" s="17"/>
      <c r="D4" s="17"/>
      <c r="E4" s="17"/>
      <c r="F4" s="18"/>
      <c r="H4" s="5"/>
      <c r="I4" s="5"/>
      <c r="J4" s="5"/>
      <c r="K4" s="5"/>
      <c r="L4" s="5"/>
    </row>
    <row r="5" s="1" customFormat="1" spans="1:12">
      <c r="A5" s="15" t="s">
        <v>131</v>
      </c>
      <c r="B5" s="16" t="s">
        <v>132</v>
      </c>
      <c r="C5" s="17"/>
      <c r="D5" s="17"/>
      <c r="E5" s="17"/>
      <c r="F5" s="18"/>
      <c r="H5" s="5"/>
      <c r="I5" s="5"/>
      <c r="J5" s="5"/>
      <c r="K5" s="5"/>
      <c r="L5" s="5"/>
    </row>
    <row r="6" s="1" customFormat="1" spans="1:12">
      <c r="A6" s="140" t="s">
        <v>88</v>
      </c>
      <c r="B6" s="16" t="s">
        <v>133</v>
      </c>
      <c r="C6" s="17" t="s">
        <v>90</v>
      </c>
      <c r="D6" s="17">
        <v>35</v>
      </c>
      <c r="E6" s="17"/>
      <c r="F6" s="20">
        <f>ROUND(D6*E6,0)</f>
        <v>0</v>
      </c>
      <c r="H6" s="5"/>
      <c r="I6" s="5"/>
      <c r="J6" s="5"/>
      <c r="K6" s="5"/>
      <c r="L6" s="5"/>
    </row>
    <row r="7" s="1" customFormat="1" spans="1:12">
      <c r="A7" s="140" t="s">
        <v>91</v>
      </c>
      <c r="B7" s="16" t="s">
        <v>134</v>
      </c>
      <c r="C7" s="17" t="s">
        <v>90</v>
      </c>
      <c r="D7" s="17">
        <v>600</v>
      </c>
      <c r="E7" s="17"/>
      <c r="F7" s="20">
        <f>ROUND(D7*E7,0)</f>
        <v>0</v>
      </c>
      <c r="H7" s="5"/>
      <c r="I7" s="5"/>
      <c r="J7" s="5"/>
      <c r="K7" s="5"/>
      <c r="L7" s="5"/>
    </row>
    <row r="8" s="1" customFormat="1" ht="27" customHeight="1" spans="1:12">
      <c r="A8" s="21" t="s">
        <v>135</v>
      </c>
      <c r="B8" s="22"/>
      <c r="C8" s="22"/>
      <c r="D8" s="23">
        <f>SUM(F6:F7)</f>
        <v>0</v>
      </c>
      <c r="E8" s="24" t="s">
        <v>136</v>
      </c>
      <c r="F8" s="25"/>
      <c r="H8" s="5"/>
      <c r="I8" s="5"/>
      <c r="J8" s="5"/>
      <c r="K8" s="5"/>
      <c r="L8" s="5"/>
    </row>
    <row r="9" s="1" customFormat="1" spans="1:12">
      <c r="A9" s="2"/>
      <c r="B9" s="26"/>
      <c r="C9" s="4"/>
      <c r="D9" s="4"/>
      <c r="E9" s="4"/>
      <c r="F9" s="4"/>
      <c r="H9" s="5"/>
      <c r="I9" s="5"/>
      <c r="J9" s="5"/>
      <c r="K9" s="5"/>
      <c r="L9" s="5"/>
    </row>
    <row r="14" s="1" customFormat="1" spans="1:12">
      <c r="A14" s="2"/>
      <c r="B14" s="26"/>
      <c r="C14" s="4"/>
      <c r="D14" s="4"/>
      <c r="E14" s="4"/>
      <c r="F14" s="4"/>
      <c r="H14" s="5"/>
      <c r="I14" s="5"/>
      <c r="J14" s="5"/>
      <c r="K14" s="5"/>
      <c r="L14" s="5"/>
    </row>
    <row r="16" s="1" customFormat="1" spans="1:12">
      <c r="A16" s="2"/>
      <c r="B16" s="26"/>
      <c r="C16" s="4"/>
      <c r="D16" s="4"/>
      <c r="E16" s="4"/>
      <c r="F16" s="4"/>
      <c r="H16" s="5"/>
      <c r="I16" s="5"/>
      <c r="J16" s="5"/>
      <c r="K16" s="5"/>
      <c r="L16" s="5"/>
    </row>
    <row r="18" s="1" customFormat="1" spans="1:12">
      <c r="A18" s="2"/>
      <c r="B18" s="26"/>
      <c r="C18" s="4"/>
      <c r="D18" s="4"/>
      <c r="E18" s="4"/>
      <c r="F18" s="4"/>
      <c r="H18" s="5"/>
      <c r="I18" s="5"/>
      <c r="J18" s="5"/>
      <c r="K18" s="5"/>
      <c r="L18" s="5"/>
    </row>
  </sheetData>
  <mergeCells count="3">
    <mergeCell ref="A1:F1"/>
    <mergeCell ref="B2:F2"/>
    <mergeCell ref="A8:C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100章</vt:lpstr>
      <vt:lpstr>200章</vt:lpstr>
      <vt:lpstr>300章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昨夜的星辰海</cp:lastModifiedBy>
  <cp:revision>1</cp:revision>
  <dcterms:created xsi:type="dcterms:W3CDTF">2000-12-22T02:28:00Z</dcterms:created>
  <cp:lastPrinted>2020-08-19T01:56:00Z</cp:lastPrinted>
  <dcterms:modified xsi:type="dcterms:W3CDTF">2026-03-17T02:30:16Z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BDA91473C3374F608A419E21B36EA278_13</vt:lpwstr>
  </property>
  <property fmtid="{D5CDD505-2E9C-101B-9397-08002B2CF9AE}" pid="4" name="CalculationRule">
    <vt:i4>0</vt:i4>
  </property>
</Properties>
</file>