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25" windowHeight="9450" firstSheet="3" activeTab="11"/>
  </bookViews>
  <sheets>
    <sheet name="2025一般预计完成" sheetId="1" r:id="rId1"/>
    <sheet name="2025一般执行" sheetId="2" r:id="rId2"/>
    <sheet name="2025一般平衡" sheetId="3" r:id="rId3"/>
    <sheet name="2026一般收支" sheetId="4" r:id="rId4"/>
    <sheet name="2026一般平衡" sheetId="5" r:id="rId5"/>
    <sheet name="2025政府基金执行" sheetId="6" r:id="rId6"/>
    <sheet name="2025政府基金平衡 " sheetId="7" r:id="rId7"/>
    <sheet name="2026政府基金收支" sheetId="8" r:id="rId8"/>
    <sheet name="2026政府基金平衡" sheetId="9" r:id="rId9"/>
    <sheet name="部门收支预算" sheetId="10" r:id="rId10"/>
    <sheet name="基本支出表" sheetId="11" r:id="rId11"/>
    <sheet name="重点项目支出 " sheetId="12" r:id="rId12"/>
    <sheet name="三公 " sheetId="13" r:id="rId13"/>
    <sheet name="Sheet1" sheetId="14" r:id="rId14"/>
  </sheets>
  <definedNames>
    <definedName name="_xlnm._FilterDatabase" localSheetId="9" hidden="1">部门收支预算!$A$6:$K$28</definedName>
    <definedName name="_xlnm._FilterDatabase" localSheetId="10" hidden="1">基本支出表!$A$6:$G$21</definedName>
    <definedName name="_xlnm._FilterDatabase" localSheetId="12" hidden="1">'三公 '!#REF!</definedName>
    <definedName name="_xlnm.Print_Area" localSheetId="6">'2025政府基金平衡 '!$A$1:$D$10</definedName>
    <definedName name="_xlnm.Print_Titles" localSheetId="9">部门收支预算!$4:$5</definedName>
    <definedName name="_xlnm.Print_Titles" localSheetId="10">基本支出表!$4:$5</definedName>
    <definedName name="_xlnm.Print_Titles" localSheetId="12">'三公 '!#REF!</definedName>
    <definedName name="_xlnm.Print_Titles" localSheetId="11">'重点项目支出 '!$4:$4</definedName>
  </definedNames>
  <calcPr calcId="124519"/>
</workbook>
</file>

<file path=xl/calcChain.xml><?xml version="1.0" encoding="utf-8"?>
<calcChain xmlns="http://schemas.openxmlformats.org/spreadsheetml/2006/main">
  <c r="C41" i="12"/>
  <c r="C36"/>
  <c r="C31"/>
  <c r="C5" s="1"/>
  <c r="C27"/>
  <c r="C26" l="1"/>
  <c r="C23"/>
  <c r="C13"/>
  <c r="C6"/>
  <c r="C15" i="11"/>
  <c r="C14"/>
  <c r="C13"/>
  <c r="C12"/>
  <c r="C11"/>
  <c r="C10"/>
  <c r="C9"/>
  <c r="C8"/>
  <c r="C7"/>
  <c r="C6" s="1"/>
  <c r="F6"/>
  <c r="E6"/>
  <c r="D6"/>
  <c r="H15" i="10" l="1"/>
  <c r="C15" s="1"/>
  <c r="B15" s="1"/>
  <c r="H14"/>
  <c r="C14" s="1"/>
  <c r="B14" s="1"/>
  <c r="H13"/>
  <c r="C13" s="1"/>
  <c r="B13" s="1"/>
  <c r="H12"/>
  <c r="C12" s="1"/>
  <c r="B12" s="1"/>
  <c r="H11"/>
  <c r="C11" s="1"/>
  <c r="B11" s="1"/>
  <c r="H10"/>
  <c r="C10" s="1"/>
  <c r="B10" s="1"/>
  <c r="H9"/>
  <c r="C9" s="1"/>
  <c r="B9" s="1"/>
  <c r="H8"/>
  <c r="C8" s="1"/>
  <c r="B8" s="1"/>
  <c r="H7"/>
  <c r="C7" s="1"/>
  <c r="B7" s="1"/>
  <c r="J6"/>
  <c r="I6"/>
  <c r="G6"/>
  <c r="F6"/>
  <c r="E6"/>
  <c r="D6"/>
  <c r="H6" l="1"/>
  <c r="B6"/>
  <c r="C6"/>
  <c r="B16" i="13" l="1"/>
  <c r="B15"/>
  <c r="B14"/>
  <c r="B13"/>
  <c r="B12"/>
  <c r="B11"/>
  <c r="B10"/>
  <c r="B9"/>
  <c r="B8"/>
  <c r="H7"/>
  <c r="G7"/>
  <c r="F7"/>
  <c r="E7"/>
  <c r="D7"/>
  <c r="C7"/>
  <c r="G8" i="4"/>
  <c r="B7" i="13" l="1"/>
  <c r="G5" i="8"/>
  <c r="G6"/>
  <c r="C5" l="1"/>
  <c r="E7" i="1" l="1"/>
  <c r="E8"/>
  <c r="E9"/>
  <c r="E10"/>
  <c r="E11"/>
  <c r="E12"/>
  <c r="E13"/>
  <c r="E14"/>
  <c r="E15"/>
  <c r="E17"/>
  <c r="C16" l="1"/>
  <c r="C6"/>
  <c r="C5" l="1"/>
  <c r="H10" i="6" l="1"/>
  <c r="G10"/>
  <c r="H6"/>
  <c r="I6"/>
  <c r="G6"/>
  <c r="C5"/>
  <c r="B5"/>
  <c r="H5" l="1"/>
  <c r="G5"/>
  <c r="C6" i="4"/>
  <c r="G5" i="2"/>
  <c r="C16"/>
  <c r="C6"/>
  <c r="H5" i="1"/>
  <c r="G5"/>
  <c r="B16"/>
  <c r="B6"/>
  <c r="B9" i="9"/>
  <c r="F13" i="8"/>
  <c r="F12"/>
  <c r="F11"/>
  <c r="H11" s="1"/>
  <c r="B11"/>
  <c r="F10"/>
  <c r="H10" s="1"/>
  <c r="B10"/>
  <c r="F9"/>
  <c r="B9"/>
  <c r="F8"/>
  <c r="B8"/>
  <c r="F7"/>
  <c r="H7" s="1"/>
  <c r="B7"/>
  <c r="F6"/>
  <c r="H6" s="1"/>
  <c r="B6"/>
  <c r="D6" s="1"/>
  <c r="D5" i="9"/>
  <c r="D10" s="1"/>
  <c r="B5"/>
  <c r="B10" s="1"/>
  <c r="J7" i="6"/>
  <c r="J6"/>
  <c r="E6"/>
  <c r="I5"/>
  <c r="F5" i="8" s="1"/>
  <c r="D5" i="6"/>
  <c r="B5" i="8" s="1"/>
  <c r="B9" i="5"/>
  <c r="F25" i="4"/>
  <c r="F24"/>
  <c r="F23"/>
  <c r="F22"/>
  <c r="H22" s="1"/>
  <c r="B22"/>
  <c r="F21"/>
  <c r="B21"/>
  <c r="F20"/>
  <c r="H20" s="1"/>
  <c r="B20"/>
  <c r="F19"/>
  <c r="B19"/>
  <c r="F18"/>
  <c r="B18"/>
  <c r="F17"/>
  <c r="H17" s="1"/>
  <c r="B17"/>
  <c r="D17" s="1"/>
  <c r="F16"/>
  <c r="C16"/>
  <c r="F15"/>
  <c r="H15" s="1"/>
  <c r="B15"/>
  <c r="D15" s="1"/>
  <c r="F14"/>
  <c r="H14" s="1"/>
  <c r="B14"/>
  <c r="D14" s="1"/>
  <c r="F13"/>
  <c r="H13" s="1"/>
  <c r="B13"/>
  <c r="D13" s="1"/>
  <c r="F12"/>
  <c r="H12" s="1"/>
  <c r="B12"/>
  <c r="D12" s="1"/>
  <c r="F11"/>
  <c r="H11" s="1"/>
  <c r="B11"/>
  <c r="D11" s="1"/>
  <c r="F10"/>
  <c r="B10"/>
  <c r="D10" s="1"/>
  <c r="F9"/>
  <c r="H9" s="1"/>
  <c r="B9"/>
  <c r="D9" s="1"/>
  <c r="F8"/>
  <c r="H8" s="1"/>
  <c r="B8"/>
  <c r="D8" s="1"/>
  <c r="F7"/>
  <c r="H7" s="1"/>
  <c r="B7"/>
  <c r="D7" s="1"/>
  <c r="F6"/>
  <c r="H6" s="1"/>
  <c r="G5"/>
  <c r="D5" i="5" s="1"/>
  <c r="D10" s="1"/>
  <c r="H24" i="2"/>
  <c r="H23"/>
  <c r="H22"/>
  <c r="B22"/>
  <c r="B21"/>
  <c r="H20"/>
  <c r="B20"/>
  <c r="B19"/>
  <c r="B18"/>
  <c r="H17"/>
  <c r="B17"/>
  <c r="D17" s="1"/>
  <c r="H16"/>
  <c r="H15"/>
  <c r="B15"/>
  <c r="D15" s="1"/>
  <c r="H14"/>
  <c r="B14"/>
  <c r="D14" s="1"/>
  <c r="H13"/>
  <c r="B13"/>
  <c r="D13" s="1"/>
  <c r="H12"/>
  <c r="B12"/>
  <c r="D12" s="1"/>
  <c r="H11"/>
  <c r="B11"/>
  <c r="D11" s="1"/>
  <c r="H10"/>
  <c r="B10"/>
  <c r="D10" s="1"/>
  <c r="H9"/>
  <c r="B9"/>
  <c r="D9" s="1"/>
  <c r="H8"/>
  <c r="B8"/>
  <c r="D8" s="1"/>
  <c r="H7"/>
  <c r="B7"/>
  <c r="D7" s="1"/>
  <c r="J22" i="1"/>
  <c r="J20"/>
  <c r="D16"/>
  <c r="B16" i="2" s="1"/>
  <c r="J15" i="1"/>
  <c r="J14"/>
  <c r="J13"/>
  <c r="J12"/>
  <c r="J11"/>
  <c r="J8"/>
  <c r="J7"/>
  <c r="J6"/>
  <c r="D6"/>
  <c r="I5"/>
  <c r="D5" i="3" s="1"/>
  <c r="E5" i="6" l="1"/>
  <c r="D16" i="2"/>
  <c r="B10" i="7"/>
  <c r="B5" i="1"/>
  <c r="B16" i="4"/>
  <c r="D16" s="1"/>
  <c r="E16" i="1"/>
  <c r="B6" i="4"/>
  <c r="D6" s="1"/>
  <c r="E6" i="1"/>
  <c r="C5" i="2"/>
  <c r="J5" i="1"/>
  <c r="H5" i="8"/>
  <c r="J5" i="6"/>
  <c r="D5" i="8"/>
  <c r="C5" i="4"/>
  <c r="B5" i="5" s="1"/>
  <c r="B10" s="1"/>
  <c r="F5" i="4"/>
  <c r="H5" s="1"/>
  <c r="F5" i="2"/>
  <c r="H5" s="1"/>
  <c r="D5" i="1"/>
  <c r="B6" i="2"/>
  <c r="D6" s="1"/>
  <c r="H6"/>
  <c r="D10" i="3"/>
  <c r="D5" i="7"/>
  <c r="D10" s="1"/>
  <c r="B5" i="4" l="1"/>
  <c r="D5" s="1"/>
  <c r="B5" i="3"/>
  <c r="B10" s="1"/>
  <c r="B5" i="2"/>
  <c r="D5" s="1"/>
  <c r="E5" i="1"/>
</calcChain>
</file>

<file path=xl/comments1.xml><?xml version="1.0" encoding="utf-8"?>
<comments xmlns="http://schemas.openxmlformats.org/spreadsheetml/2006/main">
  <authors>
    <author>Administrator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按财力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按财力</t>
        </r>
      </text>
    </comment>
  </commentList>
</comments>
</file>

<file path=xl/sharedStrings.xml><?xml version="1.0" encoding="utf-8"?>
<sst xmlns="http://schemas.openxmlformats.org/spreadsheetml/2006/main" count="410" uniqueCount="239">
  <si>
    <t>表一：</t>
  </si>
  <si>
    <t>单位：万元</t>
  </si>
  <si>
    <t>收  入  项  目</t>
  </si>
  <si>
    <t>完成
比例</t>
  </si>
  <si>
    <t>支 出 项 目</t>
  </si>
  <si>
    <r>
      <rPr>
        <sz val="11"/>
        <color indexed="8"/>
        <rFont val="方正黑体_GBK"/>
        <family val="4"/>
        <charset val="134"/>
      </rPr>
      <t>完成
比例</t>
    </r>
  </si>
  <si>
    <t>一般公共预算收入合计</t>
  </si>
  <si>
    <t>一般公共预算支出合计</t>
  </si>
  <si>
    <r>
      <rPr>
        <b/>
        <sz val="11"/>
        <color theme="1"/>
        <rFont val="Times New Roman"/>
        <family val="1"/>
      </rPr>
      <t xml:space="preserve">1. </t>
    </r>
    <r>
      <rPr>
        <b/>
        <sz val="11"/>
        <color indexed="8"/>
        <rFont val="宋体"/>
        <family val="3"/>
        <charset val="134"/>
      </rPr>
      <t>税收收入</t>
    </r>
  </si>
  <si>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>一般公共服务支出</t>
    </r>
  </si>
  <si>
    <r>
      <rPr>
        <sz val="11"/>
        <color theme="1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增值税</t>
    </r>
  </si>
  <si>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>公共安全支出</t>
    </r>
  </si>
  <si>
    <r>
      <rPr>
        <sz val="11"/>
        <color theme="1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企业所得税（</t>
    </r>
    <r>
      <rPr>
        <sz val="11"/>
        <color indexed="8"/>
        <rFont val="Times New Roman"/>
        <family val="1"/>
      </rPr>
      <t>40%</t>
    </r>
    <r>
      <rPr>
        <sz val="11"/>
        <color indexed="8"/>
        <rFont val="宋体"/>
        <family val="3"/>
        <charset val="134"/>
      </rPr>
      <t>）</t>
    </r>
  </si>
  <si>
    <r>
      <rPr>
        <sz val="11"/>
        <rFont val="Times New Roman"/>
        <family val="1"/>
      </rPr>
      <t>3.</t>
    </r>
    <r>
      <rPr>
        <sz val="11"/>
        <rFont val="宋体"/>
        <family val="3"/>
        <charset val="134"/>
      </rPr>
      <t>教育支出</t>
    </r>
  </si>
  <si>
    <r>
      <rPr>
        <sz val="11"/>
        <color theme="1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个人所得税（</t>
    </r>
    <r>
      <rPr>
        <sz val="11"/>
        <color indexed="8"/>
        <rFont val="Times New Roman"/>
        <family val="1"/>
      </rPr>
      <t>40%</t>
    </r>
    <r>
      <rPr>
        <sz val="11"/>
        <color indexed="8"/>
        <rFont val="宋体"/>
        <family val="3"/>
        <charset val="134"/>
      </rPr>
      <t>）</t>
    </r>
  </si>
  <si>
    <r>
      <rPr>
        <sz val="11"/>
        <rFont val="Times New Roman"/>
        <family val="1"/>
      </rPr>
      <t>4.</t>
    </r>
    <r>
      <rPr>
        <sz val="11"/>
        <rFont val="宋体"/>
        <family val="3"/>
        <charset val="134"/>
      </rPr>
      <t>科学技术支出</t>
    </r>
  </si>
  <si>
    <r>
      <rPr>
        <sz val="11"/>
        <color theme="1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城市维护建设税</t>
    </r>
  </si>
  <si>
    <r>
      <rPr>
        <sz val="11"/>
        <rFont val="Times New Roman"/>
        <family val="1"/>
      </rPr>
      <t>5.</t>
    </r>
    <r>
      <rPr>
        <sz val="11"/>
        <rFont val="宋体"/>
        <family val="3"/>
        <charset val="134"/>
      </rPr>
      <t>文化旅游体育与传媒支出</t>
    </r>
  </si>
  <si>
    <r>
      <rPr>
        <sz val="11"/>
        <color theme="1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房产税</t>
    </r>
  </si>
  <si>
    <r>
      <rPr>
        <sz val="11"/>
        <rFont val="Times New Roman"/>
        <family val="1"/>
      </rPr>
      <t>6.</t>
    </r>
    <r>
      <rPr>
        <sz val="11"/>
        <rFont val="宋体"/>
        <family val="3"/>
        <charset val="134"/>
      </rPr>
      <t>社会保障和就业支出</t>
    </r>
  </si>
  <si>
    <r>
      <rPr>
        <sz val="11"/>
        <color theme="1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土地增值税</t>
    </r>
  </si>
  <si>
    <r>
      <rPr>
        <sz val="11"/>
        <rFont val="Times New Roman"/>
        <family val="1"/>
      </rPr>
      <t>7.</t>
    </r>
    <r>
      <rPr>
        <sz val="11"/>
        <rFont val="宋体"/>
        <family val="3"/>
        <charset val="134"/>
      </rPr>
      <t>卫生健康支出</t>
    </r>
  </si>
  <si>
    <r>
      <rPr>
        <sz val="11"/>
        <color theme="1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契税</t>
    </r>
  </si>
  <si>
    <r>
      <rPr>
        <sz val="11"/>
        <rFont val="Times New Roman"/>
        <family val="1"/>
      </rPr>
      <t>8.</t>
    </r>
    <r>
      <rPr>
        <sz val="11"/>
        <rFont val="宋体"/>
        <family val="3"/>
        <charset val="134"/>
      </rPr>
      <t>节能环保支出</t>
    </r>
  </si>
  <si>
    <r>
      <rPr>
        <sz val="11"/>
        <color theme="1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城镇土地使用税</t>
    </r>
  </si>
  <si>
    <r>
      <rPr>
        <sz val="11"/>
        <rFont val="Times New Roman"/>
        <family val="1"/>
      </rPr>
      <t>9.</t>
    </r>
    <r>
      <rPr>
        <sz val="11"/>
        <rFont val="宋体"/>
        <family val="3"/>
        <charset val="134"/>
      </rPr>
      <t>城乡社区支出</t>
    </r>
  </si>
  <si>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其他各项税收</t>
    </r>
  </si>
  <si>
    <r>
      <rPr>
        <sz val="11"/>
        <rFont val="Times New Roman"/>
        <family val="1"/>
      </rPr>
      <t>10.</t>
    </r>
    <r>
      <rPr>
        <sz val="11"/>
        <rFont val="宋体"/>
        <family val="3"/>
        <charset val="134"/>
      </rPr>
      <t>农林水支出</t>
    </r>
  </si>
  <si>
    <r>
      <rPr>
        <b/>
        <sz val="11"/>
        <color theme="1"/>
        <rFont val="Times New Roman"/>
        <family val="1"/>
      </rPr>
      <t xml:space="preserve">2. </t>
    </r>
    <r>
      <rPr>
        <b/>
        <sz val="11"/>
        <color indexed="8"/>
        <rFont val="宋体"/>
        <family val="3"/>
        <charset val="134"/>
      </rPr>
      <t>非税收入</t>
    </r>
  </si>
  <si>
    <r>
      <rPr>
        <sz val="11"/>
        <rFont val="Times New Roman"/>
        <family val="1"/>
      </rPr>
      <t>11.</t>
    </r>
    <r>
      <rPr>
        <sz val="11"/>
        <rFont val="宋体"/>
        <family val="3"/>
        <charset val="134"/>
      </rPr>
      <t>交通运输支出</t>
    </r>
  </si>
  <si>
    <r>
      <rPr>
        <sz val="11"/>
        <color theme="1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专项收入</t>
    </r>
  </si>
  <si>
    <r>
      <rPr>
        <sz val="11"/>
        <rFont val="Times New Roman"/>
        <family val="1"/>
      </rPr>
      <t>12.</t>
    </r>
    <r>
      <rPr>
        <sz val="11"/>
        <rFont val="宋体"/>
        <family val="3"/>
        <charset val="134"/>
      </rPr>
      <t>资源勘探工业信息等支出</t>
    </r>
  </si>
  <si>
    <r>
      <rPr>
        <sz val="11"/>
        <color theme="1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行政事业性收费收入</t>
    </r>
  </si>
  <si>
    <r>
      <rPr>
        <sz val="11"/>
        <rFont val="Times New Roman"/>
        <family val="1"/>
      </rPr>
      <t>13.</t>
    </r>
    <r>
      <rPr>
        <sz val="11"/>
        <rFont val="宋体"/>
        <family val="3"/>
        <charset val="134"/>
      </rPr>
      <t>商业服务业等支出</t>
    </r>
  </si>
  <si>
    <r>
      <rPr>
        <sz val="11"/>
        <color theme="1"/>
        <rFont val="Times New Roman"/>
        <family val="1"/>
      </rPr>
      <t xml:space="preserve">   </t>
    </r>
    <r>
      <rPr>
        <sz val="11"/>
        <color rgb="FF000000"/>
        <rFont val="宋体"/>
        <family val="3"/>
        <charset val="134"/>
      </rPr>
      <t>国有资本经营收入</t>
    </r>
  </si>
  <si>
    <r>
      <rPr>
        <sz val="11"/>
        <rFont val="Times New Roman"/>
        <family val="1"/>
      </rPr>
      <t>14.</t>
    </r>
    <r>
      <rPr>
        <sz val="11"/>
        <rFont val="宋体"/>
        <family val="3"/>
        <charset val="134"/>
      </rPr>
      <t>自然资源海洋气象等支出</t>
    </r>
  </si>
  <si>
    <r>
      <rPr>
        <sz val="11"/>
        <color theme="1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罚没收入</t>
    </r>
  </si>
  <si>
    <r>
      <rPr>
        <sz val="11"/>
        <rFont val="Times New Roman"/>
        <family val="1"/>
      </rPr>
      <t>15.</t>
    </r>
    <r>
      <rPr>
        <sz val="11"/>
        <rFont val="宋体"/>
        <family val="3"/>
        <charset val="134"/>
      </rPr>
      <t>住房保障支出</t>
    </r>
  </si>
  <si>
    <r>
      <rPr>
        <sz val="11"/>
        <color theme="1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国有资源（资产）有偿使用收入</t>
    </r>
  </si>
  <si>
    <r>
      <rPr>
        <sz val="11"/>
        <rFont val="Times New Roman"/>
        <family val="1"/>
      </rPr>
      <t>16.</t>
    </r>
    <r>
      <rPr>
        <sz val="11"/>
        <rFont val="宋体"/>
        <family val="3"/>
        <charset val="134"/>
      </rPr>
      <t>粮油物资储备支出</t>
    </r>
  </si>
  <si>
    <r>
      <rPr>
        <sz val="11"/>
        <color theme="1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其他收入</t>
    </r>
  </si>
  <si>
    <r>
      <rPr>
        <sz val="11"/>
        <color theme="1"/>
        <rFont val="Times New Roman"/>
        <family val="1"/>
      </rPr>
      <t>17.</t>
    </r>
    <r>
      <rPr>
        <sz val="11"/>
        <color theme="1"/>
        <rFont val="宋体"/>
        <family val="3"/>
        <charset val="134"/>
        <scheme val="minor"/>
      </rPr>
      <t>灾害防治及应急管理支出</t>
    </r>
  </si>
  <si>
    <r>
      <rPr>
        <sz val="11"/>
        <rFont val="Times New Roman"/>
        <family val="1"/>
      </rPr>
      <t>18.</t>
    </r>
    <r>
      <rPr>
        <sz val="11"/>
        <rFont val="宋体"/>
        <family val="3"/>
        <charset val="134"/>
      </rPr>
      <t>其他各项支出</t>
    </r>
  </si>
  <si>
    <r>
      <rPr>
        <sz val="11"/>
        <color theme="1"/>
        <rFont val="Times New Roman"/>
        <family val="1"/>
      </rPr>
      <t>19.</t>
    </r>
    <r>
      <rPr>
        <sz val="11"/>
        <color indexed="8"/>
        <rFont val="宋体"/>
        <family val="3"/>
        <charset val="134"/>
      </rPr>
      <t>债务付息支出</t>
    </r>
  </si>
  <si>
    <r>
      <rPr>
        <sz val="11"/>
        <color theme="1"/>
        <rFont val="Times New Roman"/>
        <family val="1"/>
      </rPr>
      <t>20.</t>
    </r>
    <r>
      <rPr>
        <sz val="11"/>
        <color indexed="8"/>
        <rFont val="宋体"/>
        <family val="3"/>
        <charset val="134"/>
      </rPr>
      <t>债务发行费支出</t>
    </r>
  </si>
  <si>
    <t xml:space="preserve">      </t>
  </si>
  <si>
    <r>
      <rPr>
        <sz val="11"/>
        <color indexed="8"/>
        <rFont val="宋体"/>
        <family val="3"/>
        <charset val="134"/>
      </rPr>
      <t>表二：</t>
    </r>
  </si>
  <si>
    <r>
      <rPr>
        <sz val="11"/>
        <color indexed="8"/>
        <rFont val="宋体"/>
        <family val="3"/>
        <charset val="134"/>
      </rPr>
      <t>单位：万元</t>
    </r>
  </si>
  <si>
    <t>增长率</t>
  </si>
  <si>
    <r>
      <rPr>
        <sz val="11"/>
        <color indexed="8"/>
        <rFont val="方正黑体_GBK"/>
        <family val="4"/>
        <charset val="134"/>
      </rPr>
      <t>支  出  项  目</t>
    </r>
  </si>
  <si>
    <r>
      <rPr>
        <sz val="11"/>
        <color indexed="8"/>
        <rFont val="宋体"/>
        <family val="3"/>
        <charset val="134"/>
      </rPr>
      <t>表三：</t>
    </r>
  </si>
  <si>
    <r>
      <rPr>
        <sz val="11"/>
        <color indexed="8"/>
        <rFont val="方正黑体_GBK"/>
        <family val="4"/>
        <charset val="134"/>
      </rPr>
      <t>项</t>
    </r>
    <r>
      <rPr>
        <sz val="11"/>
        <color indexed="8"/>
        <rFont val="Times New Roman"/>
        <family val="1"/>
      </rPr>
      <t xml:space="preserve">             </t>
    </r>
    <r>
      <rPr>
        <sz val="11"/>
        <color indexed="8"/>
        <rFont val="方正黑体_GBK"/>
        <family val="4"/>
        <charset val="134"/>
      </rPr>
      <t>目</t>
    </r>
  </si>
  <si>
    <r>
      <rPr>
        <sz val="11"/>
        <color indexed="8"/>
        <rFont val="方正黑体_GBK"/>
        <family val="4"/>
        <charset val="134"/>
      </rPr>
      <t>金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方正黑体_GBK"/>
        <family val="4"/>
        <charset val="134"/>
      </rPr>
      <t>额</t>
    </r>
  </si>
  <si>
    <r>
      <rPr>
        <sz val="11"/>
        <color rgb="FF000000"/>
        <rFont val="Times New Roman"/>
        <family val="1"/>
      </rPr>
      <t>1.</t>
    </r>
    <r>
      <rPr>
        <sz val="11"/>
        <color indexed="8"/>
        <rFont val="宋体"/>
        <family val="3"/>
        <charset val="134"/>
      </rPr>
      <t>一般公共预算收入</t>
    </r>
  </si>
  <si>
    <r>
      <rPr>
        <sz val="11"/>
        <color indexed="8"/>
        <rFont val="Times New Roman"/>
        <family val="1"/>
      </rPr>
      <t>1.</t>
    </r>
    <r>
      <rPr>
        <sz val="11"/>
        <color indexed="8"/>
        <rFont val="宋体"/>
        <family val="3"/>
        <charset val="134"/>
      </rPr>
      <t>一般公共预算支出</t>
    </r>
  </si>
  <si>
    <r>
      <rPr>
        <sz val="11"/>
        <color indexed="8"/>
        <rFont val="Times New Roman"/>
        <family val="1"/>
      </rPr>
      <t>2.</t>
    </r>
    <r>
      <rPr>
        <sz val="11"/>
        <color indexed="8"/>
        <rFont val="宋体"/>
        <family val="3"/>
        <charset val="134"/>
      </rPr>
      <t>上级补助收入</t>
    </r>
  </si>
  <si>
    <r>
      <rPr>
        <sz val="11"/>
        <color indexed="8"/>
        <rFont val="Times New Roman"/>
        <family val="1"/>
      </rPr>
      <t>2.</t>
    </r>
    <r>
      <rPr>
        <sz val="11"/>
        <color indexed="8"/>
        <rFont val="宋体"/>
        <family val="3"/>
        <charset val="134"/>
      </rPr>
      <t>上解上级支出</t>
    </r>
  </si>
  <si>
    <r>
      <rPr>
        <sz val="11"/>
        <color theme="1"/>
        <rFont val="Times New Roman"/>
        <family val="1"/>
      </rPr>
      <t>3.</t>
    </r>
    <r>
      <rPr>
        <sz val="11"/>
        <color indexed="8"/>
        <rFont val="宋体"/>
        <family val="3"/>
        <charset val="134"/>
      </rPr>
      <t>债务转贷收入</t>
    </r>
  </si>
  <si>
    <r>
      <rPr>
        <sz val="11"/>
        <color theme="1"/>
        <rFont val="Times New Roman"/>
        <family val="1"/>
      </rPr>
      <t>3.</t>
    </r>
    <r>
      <rPr>
        <sz val="11"/>
        <color indexed="8"/>
        <rFont val="宋体"/>
        <family val="3"/>
        <charset val="134"/>
      </rPr>
      <t>债务还本支出</t>
    </r>
  </si>
  <si>
    <r>
      <rPr>
        <sz val="11"/>
        <color rgb="FF000000"/>
        <rFont val="Times New Roman"/>
        <family val="1"/>
      </rPr>
      <t>4.</t>
    </r>
    <r>
      <rPr>
        <sz val="11"/>
        <color rgb="FF000000"/>
        <rFont val="宋体"/>
        <family val="3"/>
        <charset val="134"/>
      </rPr>
      <t>调入资金及动用预算稳定调节基金</t>
    </r>
  </si>
  <si>
    <r>
      <rPr>
        <sz val="11"/>
        <color theme="1"/>
        <rFont val="Times New Roman"/>
        <family val="1"/>
      </rPr>
      <t>4.</t>
    </r>
    <r>
      <rPr>
        <sz val="11"/>
        <color rgb="FF000000"/>
        <rFont val="宋体"/>
        <family val="3"/>
        <charset val="134"/>
      </rPr>
      <t>安排预算稳定调节基金</t>
    </r>
  </si>
  <si>
    <r>
      <rPr>
        <sz val="11"/>
        <color rgb="FF000000"/>
        <rFont val="Times New Roman"/>
        <family val="1"/>
      </rPr>
      <t>5.</t>
    </r>
    <r>
      <rPr>
        <sz val="11"/>
        <color indexed="8"/>
        <rFont val="宋体"/>
        <family val="3"/>
        <charset val="134"/>
      </rPr>
      <t>上年结余及结转收入</t>
    </r>
  </si>
  <si>
    <r>
      <rPr>
        <sz val="11"/>
        <color rgb="FF000000"/>
        <rFont val="Times New Roman"/>
        <family val="1"/>
      </rPr>
      <t>5.</t>
    </r>
    <r>
      <rPr>
        <sz val="11"/>
        <color indexed="8"/>
        <rFont val="宋体"/>
        <family val="3"/>
        <charset val="134"/>
      </rPr>
      <t>年终结余结转资金</t>
    </r>
  </si>
  <si>
    <r>
      <rPr>
        <b/>
        <sz val="11"/>
        <color indexed="8"/>
        <rFont val="宋体"/>
        <family val="3"/>
        <charset val="134"/>
      </rPr>
      <t>收入总计</t>
    </r>
  </si>
  <si>
    <r>
      <rPr>
        <b/>
        <sz val="11"/>
        <color indexed="8"/>
        <rFont val="宋体"/>
        <family val="3"/>
        <charset val="134"/>
      </rPr>
      <t>支出总计</t>
    </r>
  </si>
  <si>
    <r>
      <rPr>
        <sz val="11"/>
        <color indexed="8"/>
        <rFont val="宋体"/>
        <family val="3"/>
        <charset val="134"/>
      </rPr>
      <t>表四：</t>
    </r>
  </si>
  <si>
    <t>支 出 项 目</t>
  </si>
  <si>
    <r>
      <rPr>
        <sz val="11"/>
        <color theme="1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国内增值税</t>
    </r>
  </si>
  <si>
    <t>17.灾害防治及应急管理支出</t>
  </si>
  <si>
    <r>
      <rPr>
        <sz val="11"/>
        <color indexed="8"/>
        <rFont val="宋体"/>
        <family val="3"/>
        <charset val="134"/>
      </rPr>
      <t>表五：</t>
    </r>
  </si>
  <si>
    <r>
      <rPr>
        <sz val="11"/>
        <color indexed="8"/>
        <rFont val="方正黑体_GBK"/>
        <family val="4"/>
        <charset val="134"/>
      </rPr>
      <t>项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方正黑体_GBK"/>
        <family val="4"/>
        <charset val="134"/>
      </rPr>
      <t>目</t>
    </r>
  </si>
  <si>
    <r>
      <rPr>
        <sz val="11"/>
        <color indexed="8"/>
        <rFont val="方正黑体_GBK"/>
        <family val="4"/>
        <charset val="134"/>
      </rPr>
      <t>金</t>
    </r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方正黑体_GBK"/>
        <family val="4"/>
        <charset val="134"/>
      </rPr>
      <t>额</t>
    </r>
  </si>
  <si>
    <r>
      <rPr>
        <sz val="11"/>
        <color indexed="8"/>
        <rFont val="Times New Roman"/>
        <family val="1"/>
      </rPr>
      <t>1.</t>
    </r>
    <r>
      <rPr>
        <sz val="11"/>
        <color indexed="8"/>
        <rFont val="宋体"/>
        <family val="3"/>
        <charset val="134"/>
      </rPr>
      <t>一般公共预算收入</t>
    </r>
  </si>
  <si>
    <t>3.债务还本支出</t>
  </si>
  <si>
    <t>4.安排预算稳定调节基金</t>
  </si>
  <si>
    <t>5.年终结余结转资金</t>
  </si>
  <si>
    <t>表六：</t>
  </si>
  <si>
    <r>
      <rPr>
        <sz val="11"/>
        <color indexed="8"/>
        <rFont val="方正黑体_GBK"/>
        <family val="4"/>
        <charset val="134"/>
      </rPr>
      <t>收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方正黑体_GBK"/>
        <family val="4"/>
        <charset val="134"/>
      </rPr>
      <t>入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方正黑体_GBK"/>
        <family val="4"/>
        <charset val="134"/>
      </rPr>
      <t>项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方正黑体_GBK"/>
        <family val="4"/>
        <charset val="134"/>
      </rPr>
      <t>目</t>
    </r>
  </si>
  <si>
    <r>
      <rPr>
        <sz val="11"/>
        <color rgb="FF000000"/>
        <rFont val="方正黑体_GBK"/>
        <family val="4"/>
        <charset val="134"/>
      </rPr>
      <t>完成</t>
    </r>
    <r>
      <rPr>
        <sz val="11"/>
        <color indexed="8"/>
        <rFont val="Times New Roman"/>
        <family val="1"/>
      </rPr>
      <t xml:space="preserve">
</t>
    </r>
    <r>
      <rPr>
        <sz val="11"/>
        <color indexed="8"/>
        <rFont val="方正黑体_GBK"/>
        <family val="4"/>
        <charset val="134"/>
      </rPr>
      <t>比例</t>
    </r>
  </si>
  <si>
    <r>
      <rPr>
        <sz val="11"/>
        <color indexed="8"/>
        <rFont val="方正黑体_GBK"/>
        <family val="4"/>
        <charset val="134"/>
      </rPr>
      <t>支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方正黑体_GBK"/>
        <family val="4"/>
        <charset val="134"/>
      </rPr>
      <t>出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方正黑体_GBK"/>
        <family val="4"/>
        <charset val="134"/>
      </rPr>
      <t>项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方正黑体_GBK"/>
        <family val="4"/>
        <charset val="134"/>
      </rPr>
      <t>目</t>
    </r>
  </si>
  <si>
    <t>基金收入合计</t>
  </si>
  <si>
    <t>基金支出合计</t>
  </si>
  <si>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>国有土地使用权出让收入</t>
    </r>
  </si>
  <si>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>城乡社区支出</t>
    </r>
  </si>
  <si>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>国有土地收益基金收入</t>
    </r>
  </si>
  <si>
    <r>
      <rPr>
        <sz val="11"/>
        <rFont val="Times New Roman"/>
        <family val="1"/>
      </rPr>
      <t xml:space="preserve">     </t>
    </r>
    <r>
      <rPr>
        <sz val="11"/>
        <rFont val="宋体"/>
        <family val="3"/>
        <charset val="134"/>
      </rPr>
      <t>其中：国有土地使用权出让收入及对应专项债务收入安排的支出</t>
    </r>
  </si>
  <si>
    <r>
      <rPr>
        <sz val="11"/>
        <rFont val="Times New Roman"/>
        <family val="1"/>
      </rPr>
      <t>3.</t>
    </r>
    <r>
      <rPr>
        <sz val="11"/>
        <rFont val="宋体"/>
        <family val="3"/>
        <charset val="134"/>
      </rPr>
      <t>农业土地开发资金收入</t>
    </r>
  </si>
  <si>
    <r>
      <rPr>
        <sz val="11"/>
        <rFont val="Times New Roman"/>
        <family val="1"/>
      </rPr>
      <t xml:space="preserve">      </t>
    </r>
    <r>
      <rPr>
        <sz val="11"/>
        <rFont val="宋体"/>
        <family val="3"/>
        <charset val="134"/>
      </rPr>
      <t>城市基础设施配套费安排的支出</t>
    </r>
  </si>
  <si>
    <r>
      <rPr>
        <sz val="11"/>
        <rFont val="Times New Roman"/>
        <family val="1"/>
      </rPr>
      <t>4.</t>
    </r>
    <r>
      <rPr>
        <sz val="11"/>
        <rFont val="宋体"/>
        <family val="3"/>
        <charset val="134"/>
      </rPr>
      <t>城市基础设施配套费收入</t>
    </r>
  </si>
  <si>
    <r>
      <rPr>
        <sz val="11"/>
        <rFont val="Times New Roman"/>
        <family val="1"/>
      </rPr>
      <t xml:space="preserve">      </t>
    </r>
    <r>
      <rPr>
        <sz val="11"/>
        <rFont val="宋体"/>
        <family val="3"/>
        <charset val="134"/>
      </rPr>
      <t>污水处理费安排的支出</t>
    </r>
  </si>
  <si>
    <r>
      <rPr>
        <sz val="11"/>
        <rFont val="Times New Roman"/>
        <family val="1"/>
      </rPr>
      <t>5.</t>
    </r>
    <r>
      <rPr>
        <sz val="11"/>
        <rFont val="宋体"/>
        <family val="3"/>
        <charset val="134"/>
      </rPr>
      <t>污水处理费收入</t>
    </r>
  </si>
  <si>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>其他各项支出</t>
    </r>
  </si>
  <si>
    <r>
      <rPr>
        <sz val="11"/>
        <rFont val="Times New Roman"/>
        <family val="1"/>
      </rPr>
      <t>6.</t>
    </r>
    <r>
      <rPr>
        <sz val="11"/>
        <rFont val="宋体"/>
        <family val="3"/>
        <charset val="134"/>
      </rPr>
      <t>其他各项政府性基金收入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</si>
  <si>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其中：彩票公益金及对应专项债务收入安排的支出</t>
    </r>
  </si>
  <si>
    <r>
      <rPr>
        <sz val="11"/>
        <color theme="1"/>
        <rFont val="Times New Roman"/>
        <family val="1"/>
      </rPr>
      <t>3.</t>
    </r>
    <r>
      <rPr>
        <sz val="11"/>
        <color indexed="8"/>
        <rFont val="宋体"/>
        <family val="3"/>
        <charset val="134"/>
      </rPr>
      <t>债务付息支出</t>
    </r>
  </si>
  <si>
    <r>
      <rPr>
        <sz val="11"/>
        <color theme="1"/>
        <rFont val="Times New Roman"/>
        <family val="1"/>
      </rPr>
      <t>4.</t>
    </r>
    <r>
      <rPr>
        <sz val="11"/>
        <color indexed="8"/>
        <rFont val="宋体"/>
        <family val="3"/>
        <charset val="134"/>
      </rPr>
      <t>债务发行费用支出</t>
    </r>
  </si>
  <si>
    <t>表七：</t>
  </si>
  <si>
    <r>
      <rPr>
        <sz val="11"/>
        <color indexed="8"/>
        <rFont val="Times New Roman"/>
        <family val="1"/>
      </rPr>
      <t>1.</t>
    </r>
    <r>
      <rPr>
        <sz val="11"/>
        <color indexed="8"/>
        <rFont val="宋体"/>
        <family val="3"/>
        <charset val="134"/>
      </rPr>
      <t>政府性基金收入</t>
    </r>
  </si>
  <si>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>政府性基金支出</t>
    </r>
  </si>
  <si>
    <r>
      <rPr>
        <sz val="11"/>
        <color theme="1"/>
        <rFont val="Times New Roman"/>
        <family val="1"/>
      </rPr>
      <t>3.</t>
    </r>
    <r>
      <rPr>
        <sz val="11"/>
        <color indexed="8"/>
        <rFont val="宋体"/>
        <family val="3"/>
        <charset val="134"/>
      </rPr>
      <t>调入资金</t>
    </r>
  </si>
  <si>
    <r>
      <rPr>
        <sz val="11"/>
        <color indexed="8"/>
        <rFont val="Times New Roman"/>
        <family val="1"/>
      </rPr>
      <t>3.</t>
    </r>
    <r>
      <rPr>
        <sz val="11"/>
        <color indexed="8"/>
        <rFont val="宋体"/>
        <family val="3"/>
        <charset val="134"/>
      </rPr>
      <t>政府性基金调出资金</t>
    </r>
  </si>
  <si>
    <r>
      <rPr>
        <sz val="11"/>
        <color theme="1"/>
        <rFont val="Times New Roman"/>
        <family val="1"/>
      </rPr>
      <t>4.</t>
    </r>
    <r>
      <rPr>
        <sz val="11"/>
        <color indexed="8"/>
        <rFont val="宋体"/>
        <family val="3"/>
        <charset val="134"/>
      </rPr>
      <t>债务转贷收入</t>
    </r>
  </si>
  <si>
    <r>
      <rPr>
        <sz val="11"/>
        <color theme="1"/>
        <rFont val="Times New Roman"/>
        <family val="1"/>
      </rPr>
      <t>4.</t>
    </r>
    <r>
      <rPr>
        <sz val="11"/>
        <color indexed="8"/>
        <rFont val="宋体"/>
        <family val="3"/>
        <charset val="134"/>
      </rPr>
      <t>债务还本支出</t>
    </r>
  </si>
  <si>
    <r>
      <rPr>
        <sz val="11"/>
        <color rgb="FF000000"/>
        <rFont val="Times New Roman"/>
        <family val="1"/>
      </rPr>
      <t>5.</t>
    </r>
    <r>
      <rPr>
        <sz val="11"/>
        <color indexed="8"/>
        <rFont val="宋体"/>
        <family val="3"/>
        <charset val="134"/>
      </rPr>
      <t>上年结转及结余</t>
    </r>
  </si>
  <si>
    <r>
      <rPr>
        <sz val="11"/>
        <color theme="1"/>
        <rFont val="Times New Roman"/>
        <family val="1"/>
      </rPr>
      <t>5.</t>
    </r>
    <r>
      <rPr>
        <sz val="11"/>
        <color indexed="8"/>
        <rFont val="宋体"/>
        <family val="3"/>
        <charset val="134"/>
      </rPr>
      <t>年终结余及结转</t>
    </r>
  </si>
  <si>
    <t>表八：</t>
  </si>
  <si>
    <t>1.城乡社区支出</t>
  </si>
  <si>
    <t xml:space="preserve">      城市基础设施配套费安排的支出</t>
  </si>
  <si>
    <t xml:space="preserve">      污水处理费安排的支出</t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</si>
  <si>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其中：彩票公益金安排的支出</t>
    </r>
  </si>
  <si>
    <t>表九：</t>
  </si>
  <si>
    <r>
      <rPr>
        <sz val="11"/>
        <color indexed="8"/>
        <rFont val="Times New Roman"/>
        <family val="1"/>
      </rPr>
      <t>1.</t>
    </r>
    <r>
      <rPr>
        <sz val="11"/>
        <color indexed="8"/>
        <rFont val="宋体"/>
        <family val="3"/>
        <charset val="134"/>
      </rPr>
      <t>政府性基金支出</t>
    </r>
  </si>
  <si>
    <r>
      <rPr>
        <sz val="11"/>
        <color rgb="FF000000"/>
        <rFont val="Times New Roman"/>
        <family val="1"/>
      </rPr>
      <t>3.</t>
    </r>
    <r>
      <rPr>
        <sz val="11"/>
        <color indexed="8"/>
        <rFont val="宋体"/>
        <family val="3"/>
        <charset val="134"/>
      </rPr>
      <t>政府性基金调出资金</t>
    </r>
  </si>
  <si>
    <r>
      <rPr>
        <sz val="11"/>
        <rFont val="方正黑体_GBK"/>
        <family val="4"/>
        <charset val="134"/>
      </rPr>
      <t>支</t>
    </r>
    <r>
      <rPr>
        <sz val="11"/>
        <rFont val="Times New Roman"/>
        <family val="1"/>
      </rPr>
      <t xml:space="preserve">   </t>
    </r>
    <r>
      <rPr>
        <sz val="11"/>
        <rFont val="方正黑体_GBK"/>
        <family val="4"/>
        <charset val="134"/>
      </rPr>
      <t>出</t>
    </r>
  </si>
  <si>
    <t>合计</t>
  </si>
  <si>
    <t>表十一：</t>
  </si>
  <si>
    <t>金额单位:万元</t>
  </si>
  <si>
    <t>序号</t>
  </si>
  <si>
    <t>部门名称</t>
  </si>
  <si>
    <t>基本支出项目</t>
  </si>
  <si>
    <t>工资福利支出</t>
  </si>
  <si>
    <t>商品和服务支出</t>
  </si>
  <si>
    <t>对个人和家庭的补助</t>
  </si>
  <si>
    <t>表十二：</t>
  </si>
  <si>
    <r>
      <rPr>
        <sz val="11"/>
        <color indexed="8"/>
        <rFont val="方正黑体_GBK"/>
        <family val="4"/>
        <charset val="134"/>
      </rPr>
      <t>序号</t>
    </r>
  </si>
  <si>
    <r>
      <rPr>
        <sz val="11"/>
        <color indexed="8"/>
        <rFont val="方正黑体_GBK"/>
        <family val="4"/>
        <charset val="134"/>
      </rPr>
      <t>支出项目</t>
    </r>
  </si>
  <si>
    <r>
      <rPr>
        <sz val="11"/>
        <color indexed="8"/>
        <rFont val="方正黑体_GBK"/>
        <family val="4"/>
        <charset val="134"/>
      </rPr>
      <t>预算数</t>
    </r>
  </si>
  <si>
    <r>
      <rPr>
        <b/>
        <sz val="11"/>
        <color indexed="8"/>
        <rFont val="宋体"/>
        <family val="3"/>
        <charset val="134"/>
      </rPr>
      <t>合计</t>
    </r>
  </si>
  <si>
    <t>一</t>
  </si>
  <si>
    <t>产业强市转型发展类</t>
  </si>
  <si>
    <t>工业和信息化专项</t>
  </si>
  <si>
    <t>科技创新专项资金</t>
  </si>
  <si>
    <t>其他产业发展扶持资金</t>
  </si>
  <si>
    <t>人才及创业投资引导资金</t>
  </si>
  <si>
    <t>商务发展专项资金</t>
  </si>
  <si>
    <t>重大产业项目专项资金</t>
  </si>
  <si>
    <t>二</t>
  </si>
  <si>
    <t>民生事业社会保障类</t>
  </si>
  <si>
    <t>公共交通营运补贴</t>
  </si>
  <si>
    <t>教育事业专项</t>
  </si>
  <si>
    <t>其他民生事业社会保障支出</t>
  </si>
  <si>
    <t>社保补助专项</t>
  </si>
  <si>
    <t>社会福利专项</t>
  </si>
  <si>
    <t>社会救助专项</t>
  </si>
  <si>
    <t>社会优抚专项</t>
  </si>
  <si>
    <t>卫生健康专项</t>
  </si>
  <si>
    <t>文体事业专项</t>
  </si>
  <si>
    <t>三</t>
  </si>
  <si>
    <t>公共安全专项类</t>
  </si>
  <si>
    <t>法治建设专项</t>
  </si>
  <si>
    <t>公共安全专项</t>
  </si>
  <si>
    <t>四</t>
  </si>
  <si>
    <t>生态环保城市维护类</t>
  </si>
  <si>
    <t>城市基础设施运营维护专项资金</t>
  </si>
  <si>
    <t>规划专项资金</t>
  </si>
  <si>
    <t>环境保护和环境治理专项</t>
  </si>
  <si>
    <t>其他生态环保资金</t>
  </si>
  <si>
    <t>五</t>
  </si>
  <si>
    <t>政府投资类</t>
  </si>
  <si>
    <t>PPP项目专项</t>
  </si>
  <si>
    <t>政府投资基金</t>
  </si>
  <si>
    <t>政府债券利息及化债资金</t>
  </si>
  <si>
    <t>重大基础设施建设项目资金</t>
  </si>
  <si>
    <t>六</t>
  </si>
  <si>
    <t>三农城乡一体化</t>
  </si>
  <si>
    <t>科技镇长团</t>
  </si>
  <si>
    <t>粮食储备和管理专项</t>
  </si>
  <si>
    <t>农业农村发展专项</t>
  </si>
  <si>
    <t>水利及农机化建设专项</t>
  </si>
  <si>
    <t>七</t>
  </si>
  <si>
    <t>其他类</t>
  </si>
  <si>
    <t>对口支援专项</t>
  </si>
  <si>
    <t>公共管理专项</t>
  </si>
  <si>
    <t>八</t>
  </si>
  <si>
    <t>土地收储开发专项</t>
  </si>
  <si>
    <t>备注：重大基础设施建设项目资金包括对教育、医疗等设备、设施的建设投入。</t>
  </si>
  <si>
    <t>表十三：</t>
  </si>
  <si>
    <r>
      <rPr>
        <sz val="11"/>
        <rFont val="宋体"/>
        <family val="3"/>
        <charset val="134"/>
      </rPr>
      <t>表十：</t>
    </r>
  </si>
  <si>
    <r>
      <rPr>
        <sz val="11"/>
        <rFont val="宋体"/>
        <family val="3"/>
        <charset val="134"/>
      </rPr>
      <t>单位：万元</t>
    </r>
  </si>
  <si>
    <r>
      <rPr>
        <sz val="11"/>
        <rFont val="方正黑体_GBK"/>
        <family val="4"/>
        <charset val="134"/>
      </rPr>
      <t>单位</t>
    </r>
  </si>
  <si>
    <r>
      <rPr>
        <sz val="11"/>
        <rFont val="方正黑体_GBK"/>
        <family val="4"/>
        <charset val="134"/>
      </rPr>
      <t>收</t>
    </r>
    <r>
      <rPr>
        <sz val="11"/>
        <rFont val="Times New Roman"/>
        <family val="1"/>
      </rPr>
      <t xml:space="preserve">    </t>
    </r>
    <r>
      <rPr>
        <sz val="11"/>
        <rFont val="方正黑体_GBK"/>
        <family val="4"/>
        <charset val="134"/>
      </rPr>
      <t>入</t>
    </r>
  </si>
  <si>
    <r>
      <rPr>
        <sz val="11"/>
        <rFont val="方正黑体_GBK"/>
        <family val="4"/>
        <charset val="134"/>
      </rPr>
      <t>合计</t>
    </r>
  </si>
  <si>
    <r>
      <rPr>
        <sz val="11"/>
        <rFont val="方正黑体_GBK"/>
        <family val="4"/>
        <charset val="134"/>
      </rPr>
      <t>一般公共预算</t>
    </r>
  </si>
  <si>
    <r>
      <rPr>
        <sz val="11"/>
        <rFont val="方正黑体_GBK"/>
        <family val="4"/>
        <charset val="134"/>
      </rPr>
      <t>政府性基金</t>
    </r>
  </si>
  <si>
    <r>
      <rPr>
        <sz val="11"/>
        <rFont val="方正黑体_GBK"/>
        <family val="4"/>
        <charset val="134"/>
      </rPr>
      <t>上级转移支付收入</t>
    </r>
  </si>
  <si>
    <r>
      <rPr>
        <sz val="11"/>
        <rFont val="方正黑体_GBK"/>
        <family val="4"/>
        <charset val="134"/>
      </rPr>
      <t>财政专户管理资金</t>
    </r>
  </si>
  <si>
    <r>
      <rPr>
        <sz val="11"/>
        <rFont val="方正黑体_GBK"/>
        <family val="4"/>
        <charset val="134"/>
      </rPr>
      <t>其他资金</t>
    </r>
  </si>
  <si>
    <r>
      <rPr>
        <sz val="11"/>
        <rFont val="方正黑体_GBK"/>
        <family val="4"/>
        <charset val="134"/>
      </rPr>
      <t>基本支出</t>
    </r>
  </si>
  <si>
    <r>
      <rPr>
        <sz val="11"/>
        <rFont val="方正黑体_GBK"/>
        <family val="4"/>
        <charset val="134"/>
      </rPr>
      <t>项目支出</t>
    </r>
  </si>
  <si>
    <r>
      <rPr>
        <b/>
        <sz val="12"/>
        <rFont val="宋体"/>
        <family val="3"/>
        <charset val="134"/>
      </rPr>
      <t>合计</t>
    </r>
  </si>
  <si>
    <r>
      <rPr>
        <sz val="12"/>
        <rFont val="宋体"/>
        <family val="3"/>
        <charset val="134"/>
      </rPr>
      <t>备注：项目支出中包含单位专项及政府专项。</t>
    </r>
  </si>
  <si>
    <t>2025年
预算数</t>
    <phoneticPr fontId="35" type="noConversion"/>
  </si>
  <si>
    <t>2025年
预算调整数</t>
    <phoneticPr fontId="35" type="noConversion"/>
  </si>
  <si>
    <t>2025年
预计完成数</t>
    <phoneticPr fontId="35" type="noConversion"/>
  </si>
  <si>
    <t>2025年
预计完成数</t>
    <phoneticPr fontId="35" type="noConversion"/>
  </si>
  <si>
    <t>2024年
决算数</t>
    <phoneticPr fontId="35" type="noConversion"/>
  </si>
  <si>
    <t>2026年
预算数</t>
    <phoneticPr fontId="35" type="noConversion"/>
  </si>
  <si>
    <t>2026年江阴市    “三公一会一培”费用预算支出汇总表</t>
  </si>
  <si>
    <r>
      <rPr>
        <sz val="11"/>
        <color theme="1"/>
        <rFont val="宋体"/>
        <family val="3"/>
        <charset val="134"/>
        <scheme val="minor"/>
      </rPr>
      <t>单位：万元</t>
    </r>
  </si>
  <si>
    <r>
      <t>2026</t>
    </r>
    <r>
      <rPr>
        <sz val="11"/>
        <color indexed="8"/>
        <rFont val="方正黑体_GBK"/>
        <family val="4"/>
        <charset val="134"/>
      </rPr>
      <t>年</t>
    </r>
  </si>
  <si>
    <r>
      <rPr>
        <sz val="11"/>
        <color indexed="8"/>
        <rFont val="方正黑体_GBK"/>
        <family val="4"/>
        <charset val="134"/>
      </rPr>
      <t>公务用车</t>
    </r>
  </si>
  <si>
    <r>
      <rPr>
        <sz val="11"/>
        <color indexed="8"/>
        <rFont val="方正黑体_GBK"/>
        <family val="4"/>
        <charset val="134"/>
      </rPr>
      <t>公款出国（境）</t>
    </r>
  </si>
  <si>
    <r>
      <rPr>
        <sz val="11"/>
        <color indexed="8"/>
        <rFont val="方正黑体_GBK"/>
        <family val="4"/>
        <charset val="134"/>
      </rPr>
      <t>公务接待</t>
    </r>
  </si>
  <si>
    <r>
      <rPr>
        <sz val="11"/>
        <color indexed="8"/>
        <rFont val="方正黑体_GBK"/>
        <family val="4"/>
        <charset val="134"/>
      </rPr>
      <t>会议经费</t>
    </r>
  </si>
  <si>
    <r>
      <rPr>
        <sz val="11"/>
        <color indexed="8"/>
        <rFont val="方正黑体_GBK"/>
        <family val="4"/>
        <charset val="134"/>
      </rPr>
      <t>培训费</t>
    </r>
  </si>
  <si>
    <r>
      <rPr>
        <sz val="11"/>
        <color indexed="8"/>
        <rFont val="方正黑体_GBK"/>
        <family val="4"/>
        <charset val="134"/>
      </rPr>
      <t>购置费用</t>
    </r>
  </si>
  <si>
    <r>
      <rPr>
        <sz val="11"/>
        <color indexed="8"/>
        <rFont val="方正黑体_GBK"/>
        <family val="4"/>
        <charset val="134"/>
      </rPr>
      <t>运行费用</t>
    </r>
  </si>
  <si>
    <r>
      <rPr>
        <sz val="11"/>
        <color indexed="8"/>
        <rFont val="方正黑体_GBK"/>
        <family val="4"/>
        <charset val="134"/>
      </rPr>
      <t>支出</t>
    </r>
  </si>
  <si>
    <r>
      <rPr>
        <sz val="11"/>
        <color indexed="8"/>
        <rFont val="方正黑体_GBK"/>
        <family val="4"/>
        <charset val="134"/>
      </rPr>
      <t>费用支出</t>
    </r>
  </si>
  <si>
    <t>云亭街道办事处</t>
    <phoneticPr fontId="36" type="noConversion"/>
  </si>
  <si>
    <t>幼儿园</t>
    <phoneticPr fontId="36" type="noConversion"/>
  </si>
  <si>
    <t>云亭小学</t>
    <phoneticPr fontId="36" type="noConversion"/>
  </si>
  <si>
    <t>云东小学</t>
    <phoneticPr fontId="36" type="noConversion"/>
  </si>
  <si>
    <t>云亭中学</t>
    <phoneticPr fontId="36" type="noConversion"/>
  </si>
  <si>
    <t>云亭成教</t>
    <phoneticPr fontId="36" type="noConversion"/>
  </si>
  <si>
    <t>云亭派出所</t>
    <phoneticPr fontId="36" type="noConversion"/>
  </si>
  <si>
    <t>云亭交警中队</t>
    <phoneticPr fontId="36" type="noConversion"/>
  </si>
  <si>
    <t>云亭社区卫生服务中心</t>
    <phoneticPr fontId="36" type="noConversion"/>
  </si>
  <si>
    <r>
      <rPr>
        <sz val="11"/>
        <rFont val="宋体"/>
        <family val="3"/>
        <charset val="134"/>
      </rPr>
      <t>云亭街道办事处（本级）</t>
    </r>
  </si>
  <si>
    <r>
      <rPr>
        <sz val="11"/>
        <rFont val="宋体"/>
        <family val="3"/>
        <charset val="134"/>
      </rPr>
      <t>江阴市公安局云亭派出所</t>
    </r>
  </si>
  <si>
    <r>
      <rPr>
        <sz val="11"/>
        <rFont val="宋体"/>
        <family val="3"/>
        <charset val="134"/>
      </rPr>
      <t>江阴市公安局交通警察大队云亭交警中队</t>
    </r>
  </si>
  <si>
    <r>
      <rPr>
        <sz val="11"/>
        <rFont val="宋体"/>
        <family val="3"/>
        <charset val="134"/>
      </rPr>
      <t>江阴市云亭中心幼儿园</t>
    </r>
  </si>
  <si>
    <r>
      <rPr>
        <sz val="11"/>
        <rFont val="宋体"/>
        <family val="3"/>
        <charset val="134"/>
      </rPr>
      <t>江阴市云亭实验小学</t>
    </r>
  </si>
  <si>
    <t>江阴市云东实验小学</t>
  </si>
  <si>
    <r>
      <rPr>
        <sz val="11"/>
        <rFont val="宋体"/>
        <family val="3"/>
        <charset val="134"/>
      </rPr>
      <t>江阴市云亭中学</t>
    </r>
  </si>
  <si>
    <r>
      <rPr>
        <sz val="11"/>
        <rFont val="宋体"/>
        <family val="3"/>
        <charset val="134"/>
      </rPr>
      <t>江阴市云亭街道成人教育中心校</t>
    </r>
  </si>
  <si>
    <r>
      <rPr>
        <sz val="11"/>
        <rFont val="宋体"/>
        <family val="3"/>
        <charset val="134"/>
      </rPr>
      <t>江阴市云亭社区卫生服务中心</t>
    </r>
  </si>
  <si>
    <t>2025年云亭街道一般公共预算完成情况表</t>
  </si>
  <si>
    <t>2025年云亭街道一般公共预算收支执行情况表</t>
  </si>
  <si>
    <t>2025年云亭街道一般公共预算平衡情况表</t>
  </si>
  <si>
    <t>2026年云亭街道一般公共预算收支预算表</t>
  </si>
  <si>
    <t>2026年云亭街道一般公共预算平衡情况表</t>
  </si>
  <si>
    <t>2025年云亭街道政府性基金预算收支执行情况表</t>
  </si>
  <si>
    <t>2025年云亭街道政府性基金预算平衡情况表</t>
  </si>
  <si>
    <t>2026年云亭街道政府性基金预算收支预算表</t>
  </si>
  <si>
    <t>2026年云亭街道政府性基金预算平衡情况表</t>
  </si>
  <si>
    <t>2026年云亭街道部门收支预算汇总表</t>
  </si>
  <si>
    <t>2026年云亭街道部门预算基本支出表
（按经济科目分类）</t>
  </si>
  <si>
    <r>
      <t>2026</t>
    </r>
    <r>
      <rPr>
        <sz val="20"/>
        <color rgb="FF000000"/>
        <rFont val="宋体"/>
        <family val="3"/>
        <charset val="134"/>
      </rPr>
      <t>年云亭街道重点支出项目情况表</t>
    </r>
    <phoneticPr fontId="35" type="noConversion"/>
  </si>
</sst>
</file>

<file path=xl/styles.xml><?xml version="1.0" encoding="utf-8"?>
<styleSheet xmlns="http://schemas.openxmlformats.org/spreadsheetml/2006/main">
  <numFmts count="3">
    <numFmt numFmtId="176" formatCode="0_ "/>
    <numFmt numFmtId="177" formatCode="#,##0_ "/>
    <numFmt numFmtId="178" formatCode="0.00_);[Red]\(0.00\)"/>
  </numFmts>
  <fonts count="43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Times New Roman"/>
      <family val="1"/>
    </font>
    <font>
      <sz val="11"/>
      <name val="方正黑体_GBK"/>
      <family val="4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Times New Roman"/>
      <family val="1"/>
    </font>
    <font>
      <sz val="20"/>
      <color rgb="FF000000"/>
      <name val="Times New Roman"/>
      <family val="1"/>
    </font>
    <font>
      <sz val="20"/>
      <color indexed="8"/>
      <name val="Times New Roman"/>
      <family val="1"/>
    </font>
    <font>
      <b/>
      <sz val="11"/>
      <name val="Times New Roman"/>
      <family val="1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方正黑体_GBK"/>
      <family val="4"/>
      <charset val="134"/>
    </font>
    <font>
      <sz val="12"/>
      <name val="宋体"/>
      <family val="3"/>
      <charset val="134"/>
    </font>
    <font>
      <sz val="20"/>
      <name val="Times New Roman"/>
      <family val="1"/>
    </font>
    <font>
      <b/>
      <sz val="20"/>
      <name val="Times New Roman"/>
      <family val="1"/>
    </font>
    <font>
      <sz val="10"/>
      <name val="方正黑体_GBK"/>
      <family val="4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20"/>
      <color rgb="FF000000"/>
      <name val="方正小标宋_GBK"/>
      <family val="4"/>
      <charset val="134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方正黑体_GBK"/>
      <family val="4"/>
      <charset val="134"/>
    </font>
    <font>
      <sz val="11"/>
      <color indexed="8"/>
      <name val="方正黑体_GBK"/>
      <family val="4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20"/>
      <color rgb="FF000000"/>
      <name val="宋体"/>
      <family val="3"/>
      <charset val="134"/>
    </font>
    <font>
      <sz val="20"/>
      <color indexed="8"/>
      <name val="方正小标宋_GBK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33" fillId="0" borderId="0" applyNumberFormat="0" applyFont="0" applyFill="0" applyBorder="0" applyAlignment="0" applyProtection="0"/>
    <xf numFmtId="0" fontId="34" fillId="0" borderId="0">
      <alignment vertical="center"/>
    </xf>
    <xf numFmtId="0" fontId="16" fillId="0" borderId="0"/>
    <xf numFmtId="0" fontId="16" fillId="0" borderId="0"/>
    <xf numFmtId="0" fontId="34" fillId="0" borderId="0">
      <alignment vertical="center"/>
    </xf>
    <xf numFmtId="0" fontId="16" fillId="0" borderId="0"/>
    <xf numFmtId="0" fontId="34" fillId="0" borderId="0">
      <alignment vertical="center"/>
    </xf>
  </cellStyleXfs>
  <cellXfs count="160">
    <xf numFmtId="0" fontId="0" fillId="0" borderId="0" xfId="0">
      <alignment vertical="center"/>
    </xf>
    <xf numFmtId="0" fontId="1" fillId="0" borderId="0" xfId="5" applyFont="1">
      <alignment vertical="center"/>
    </xf>
    <xf numFmtId="0" fontId="34" fillId="0" borderId="0" xfId="5">
      <alignment vertical="center"/>
    </xf>
    <xf numFmtId="0" fontId="3" fillId="0" borderId="0" xfId="5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justify" vertical="center"/>
    </xf>
    <xf numFmtId="0" fontId="9" fillId="0" borderId="0" xfId="5" applyFont="1" applyFill="1" applyBorder="1" applyAlignment="1">
      <alignment vertical="center"/>
    </xf>
    <xf numFmtId="0" fontId="9" fillId="0" borderId="0" xfId="5" applyFont="1" applyFill="1" applyBorder="1" applyAlignment="1">
      <alignment horizontal="center" vertical="center"/>
    </xf>
    <xf numFmtId="0" fontId="15" fillId="0" borderId="0" xfId="5" applyFont="1" applyAlignment="1">
      <alignment vertical="center" wrapText="1"/>
    </xf>
    <xf numFmtId="0" fontId="4" fillId="0" borderId="0" xfId="5" applyFont="1" applyFill="1">
      <alignment vertical="center"/>
    </xf>
    <xf numFmtId="0" fontId="3" fillId="0" borderId="0" xfId="5" applyFont="1" applyFill="1">
      <alignment vertical="center"/>
    </xf>
    <xf numFmtId="0" fontId="1" fillId="0" borderId="0" xfId="5" applyFont="1" applyFill="1">
      <alignment vertical="center"/>
    </xf>
    <xf numFmtId="0" fontId="2" fillId="0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horizontal="right"/>
    </xf>
    <xf numFmtId="177" fontId="16" fillId="0" borderId="0" xfId="6" applyNumberFormat="1" applyFont="1" applyFill="1" applyBorder="1" applyAlignment="1">
      <alignment horizontal="center"/>
    </xf>
    <xf numFmtId="0" fontId="16" fillId="0" borderId="0" xfId="6" applyFont="1" applyFill="1" applyBorder="1" applyAlignment="1">
      <alignment horizontal="center"/>
    </xf>
    <xf numFmtId="0" fontId="17" fillId="0" borderId="0" xfId="1" applyNumberFormat="1" applyFont="1" applyFill="1" applyBorder="1" applyAlignment="1">
      <alignment vertical="center"/>
    </xf>
    <xf numFmtId="177" fontId="17" fillId="0" borderId="0" xfId="1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176" fontId="21" fillId="0" borderId="2" xfId="0" applyNumberFormat="1" applyFont="1" applyFill="1" applyBorder="1" applyAlignment="1" applyProtection="1">
      <alignment horizontal="center" vertical="center"/>
    </xf>
    <xf numFmtId="0" fontId="3" fillId="0" borderId="0" xfId="5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justify" vertical="center" wrapText="1"/>
    </xf>
    <xf numFmtId="0" fontId="24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0" fontId="27" fillId="0" borderId="1" xfId="0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10" fontId="24" fillId="0" borderId="1" xfId="0" applyNumberFormat="1" applyFont="1" applyBorder="1" applyAlignment="1">
      <alignment horizontal="center" vertical="center" wrapText="1"/>
    </xf>
    <xf numFmtId="0" fontId="2" fillId="0" borderId="1" xfId="4" applyFont="1" applyBorder="1" applyAlignment="1">
      <alignment vertical="center"/>
    </xf>
    <xf numFmtId="177" fontId="3" fillId="0" borderId="1" xfId="4" applyNumberFormat="1" applyFont="1" applyBorder="1" applyAlignment="1">
      <alignment vertical="center" wrapText="1"/>
    </xf>
    <xf numFmtId="0" fontId="3" fillId="0" borderId="1" xfId="4" applyFont="1" applyFill="1" applyBorder="1" applyAlignment="1">
      <alignment vertical="center"/>
    </xf>
    <xf numFmtId="177" fontId="3" fillId="0" borderId="1" xfId="4" applyNumberFormat="1" applyFont="1" applyBorder="1" applyAlignment="1">
      <alignment vertical="center"/>
    </xf>
    <xf numFmtId="10" fontId="26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10" fontId="28" fillId="0" borderId="1" xfId="0" applyNumberFormat="1" applyFont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31" fillId="0" borderId="0" xfId="0" applyFont="1" applyFill="1" applyBorder="1" applyAlignment="1">
      <alignment vertical="center"/>
    </xf>
    <xf numFmtId="0" fontId="26" fillId="0" borderId="0" xfId="0" applyFont="1" applyAlignment="1">
      <alignment horizontal="justify" vertical="center"/>
    </xf>
    <xf numFmtId="0" fontId="26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176" fontId="28" fillId="0" borderId="1" xfId="0" applyNumberFormat="1" applyFont="1" applyBorder="1" applyAlignment="1">
      <alignment horizontal="center" vertical="center" wrapText="1"/>
    </xf>
    <xf numFmtId="176" fontId="24" fillId="0" borderId="0" xfId="0" applyNumberFormat="1" applyFont="1">
      <alignment vertical="center"/>
    </xf>
    <xf numFmtId="0" fontId="29" fillId="0" borderId="0" xfId="0" applyFont="1">
      <alignment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 wrapText="1"/>
    </xf>
    <xf numFmtId="0" fontId="3" fillId="0" borderId="1" xfId="3" applyFont="1" applyBorder="1" applyAlignment="1">
      <alignment vertical="center"/>
    </xf>
    <xf numFmtId="176" fontId="26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/>
    </xf>
    <xf numFmtId="176" fontId="2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176" fontId="27" fillId="0" borderId="1" xfId="0" applyNumberFormat="1" applyFont="1" applyBorder="1" applyAlignment="1">
      <alignment horizontal="center" vertical="center" wrapText="1"/>
    </xf>
    <xf numFmtId="176" fontId="24" fillId="0" borderId="1" xfId="0" applyNumberFormat="1" applyFont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0" fontId="3" fillId="0" borderId="0" xfId="5" applyFont="1" applyFill="1" applyBorder="1" applyAlignment="1">
      <alignment horizontal="justify" vertical="center"/>
    </xf>
    <xf numFmtId="0" fontId="37" fillId="0" borderId="0" xfId="0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0" xfId="7" applyFont="1" applyAlignment="1">
      <alignment horizontal="justify" vertical="center"/>
    </xf>
    <xf numFmtId="0" fontId="9" fillId="0" borderId="0" xfId="7" applyFont="1" applyAlignment="1">
      <alignment horizontal="center" vertical="center"/>
    </xf>
    <xf numFmtId="0" fontId="9" fillId="0" borderId="0" xfId="7" applyFont="1">
      <alignment vertical="center"/>
    </xf>
    <xf numFmtId="0" fontId="0" fillId="0" borderId="0" xfId="7" applyFont="1">
      <alignment vertical="center"/>
    </xf>
    <xf numFmtId="0" fontId="9" fillId="0" borderId="5" xfId="7" applyFont="1" applyBorder="1" applyAlignment="1">
      <alignment horizontal="center" vertical="center" wrapText="1"/>
    </xf>
    <xf numFmtId="0" fontId="6" fillId="0" borderId="5" xfId="7" applyFont="1" applyBorder="1" applyAlignment="1">
      <alignment horizontal="center" vertical="center" wrapText="1"/>
    </xf>
    <xf numFmtId="178" fontId="6" fillId="0" borderId="5" xfId="7" applyNumberFormat="1" applyFont="1" applyBorder="1" applyAlignment="1">
      <alignment horizontal="center" vertical="center" wrapText="1"/>
    </xf>
    <xf numFmtId="0" fontId="5" fillId="0" borderId="5" xfId="7" applyFont="1" applyBorder="1" applyAlignment="1">
      <alignment horizontal="center" vertical="center" wrapText="1"/>
    </xf>
    <xf numFmtId="0" fontId="32" fillId="0" borderId="0" xfId="0" applyFont="1">
      <alignment vertical="center"/>
    </xf>
    <xf numFmtId="0" fontId="3" fillId="0" borderId="5" xfId="5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176" fontId="23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37" fillId="0" borderId="5" xfId="0" applyFont="1" applyFill="1" applyBorder="1" applyAlignment="1">
      <alignment vertical="center"/>
    </xf>
    <xf numFmtId="176" fontId="37" fillId="0" borderId="5" xfId="0" applyNumberFormat="1" applyFont="1" applyFill="1" applyBorder="1" applyAlignment="1">
      <alignment horizontal="center" vertical="center"/>
    </xf>
    <xf numFmtId="177" fontId="19" fillId="0" borderId="5" xfId="1" applyNumberFormat="1" applyFont="1" applyFill="1" applyBorder="1" applyAlignment="1">
      <alignment horizontal="center" vertical="center" wrapText="1" shrinkToFit="1"/>
    </xf>
    <xf numFmtId="0" fontId="19" fillId="0" borderId="5" xfId="1" applyNumberFormat="1" applyFont="1" applyFill="1" applyBorder="1" applyAlignment="1">
      <alignment horizontal="center" vertical="center" wrapText="1" shrinkToFit="1"/>
    </xf>
    <xf numFmtId="0" fontId="12" fillId="0" borderId="5" xfId="1" applyNumberFormat="1" applyFont="1" applyFill="1" applyBorder="1" applyAlignment="1">
      <alignment horizontal="center" vertical="center" shrinkToFit="1"/>
    </xf>
    <xf numFmtId="176" fontId="9" fillId="0" borderId="11" xfId="0" applyNumberFormat="1" applyFont="1" applyFill="1" applyBorder="1" applyAlignment="1" applyProtection="1">
      <alignment horizontal="center" vertical="center"/>
    </xf>
    <xf numFmtId="0" fontId="3" fillId="0" borderId="12" xfId="5" applyFont="1" applyFill="1" applyBorder="1" applyAlignment="1">
      <alignment horizontal="center" vertical="center" wrapText="1"/>
    </xf>
    <xf numFmtId="0" fontId="3" fillId="0" borderId="12" xfId="5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7" fillId="0" borderId="11" xfId="0" applyNumberFormat="1" applyFont="1" applyFill="1" applyBorder="1" applyAlignment="1" applyProtection="1">
      <alignment vertical="center"/>
    </xf>
    <xf numFmtId="176" fontId="7" fillId="0" borderId="11" xfId="0" applyNumberFormat="1" applyFont="1" applyFill="1" applyBorder="1" applyAlignment="1" applyProtection="1">
      <alignment horizontal="center" vertical="center"/>
    </xf>
    <xf numFmtId="0" fontId="32" fillId="0" borderId="0" xfId="5" applyFont="1">
      <alignment vertical="center"/>
    </xf>
    <xf numFmtId="0" fontId="9" fillId="0" borderId="12" xfId="5" applyFont="1" applyFill="1" applyBorder="1" applyAlignment="1">
      <alignment horizontal="center" vertical="center" wrapText="1"/>
    </xf>
    <xf numFmtId="176" fontId="12" fillId="0" borderId="12" xfId="5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center"/>
    </xf>
    <xf numFmtId="176" fontId="12" fillId="0" borderId="12" xfId="0" applyNumberFormat="1" applyFont="1" applyBorder="1" applyAlignment="1">
      <alignment horizontal="center" vertical="center"/>
    </xf>
    <xf numFmtId="0" fontId="14" fillId="0" borderId="12" xfId="0" applyFont="1" applyFill="1" applyBorder="1" applyAlignment="1">
      <alignment vertical="center"/>
    </xf>
    <xf numFmtId="176" fontId="3" fillId="0" borderId="12" xfId="0" applyNumberFormat="1" applyFont="1" applyBorder="1" applyAlignment="1">
      <alignment horizontal="center" vertical="center"/>
    </xf>
    <xf numFmtId="0" fontId="2" fillId="0" borderId="12" xfId="3" applyNumberFormat="1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/>
    </xf>
    <xf numFmtId="0" fontId="14" fillId="0" borderId="12" xfId="7" applyFont="1" applyFill="1" applyBorder="1" applyAlignment="1">
      <alignment vertical="center"/>
    </xf>
    <xf numFmtId="0" fontId="2" fillId="0" borderId="12" xfId="5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7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right" vertical="center"/>
    </xf>
    <xf numFmtId="0" fontId="3" fillId="0" borderId="9" xfId="5" applyFont="1" applyFill="1" applyBorder="1" applyAlignment="1">
      <alignment horizontal="center" vertical="center" wrapText="1"/>
    </xf>
    <xf numFmtId="0" fontId="3" fillId="0" borderId="10" xfId="5" applyFont="1" applyFill="1" applyBorder="1" applyAlignment="1">
      <alignment horizontal="center" vertical="center" wrapText="1"/>
    </xf>
    <xf numFmtId="0" fontId="3" fillId="0" borderId="5" xfId="5" applyFont="1" applyFill="1" applyBorder="1" applyAlignment="1">
      <alignment horizontal="center" vertical="center" wrapText="1"/>
    </xf>
    <xf numFmtId="0" fontId="17" fillId="0" borderId="0" xfId="1" applyNumberFormat="1" applyFont="1" applyFill="1" applyBorder="1" applyAlignment="1">
      <alignment horizontal="center" vertical="center" wrapText="1" shrinkToFit="1"/>
    </xf>
    <xf numFmtId="0" fontId="18" fillId="0" borderId="0" xfId="1" applyNumberFormat="1" applyFont="1" applyFill="1" applyBorder="1" applyAlignment="1">
      <alignment horizontal="center" vertical="center" wrapText="1" shrinkToFit="1"/>
    </xf>
    <xf numFmtId="0" fontId="2" fillId="0" borderId="3" xfId="1" applyNumberFormat="1" applyFont="1" applyFill="1" applyBorder="1" applyAlignment="1">
      <alignment horizontal="right" vertical="center"/>
    </xf>
    <xf numFmtId="0" fontId="3" fillId="0" borderId="3" xfId="1" applyNumberFormat="1" applyFont="1" applyFill="1" applyBorder="1" applyAlignment="1">
      <alignment horizontal="right" vertical="center"/>
    </xf>
    <xf numFmtId="0" fontId="19" fillId="0" borderId="5" xfId="1" applyFont="1" applyFill="1" applyBorder="1" applyAlignment="1">
      <alignment horizontal="center" vertical="center" wrapText="1" shrinkToFit="1"/>
    </xf>
    <xf numFmtId="0" fontId="10" fillId="0" borderId="0" xfId="5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right" vertical="center"/>
    </xf>
    <xf numFmtId="0" fontId="9" fillId="0" borderId="0" xfId="5" applyFont="1" applyFill="1" applyBorder="1" applyAlignment="1">
      <alignment horizontal="right" vertical="center"/>
    </xf>
    <xf numFmtId="0" fontId="6" fillId="0" borderId="12" xfId="5" applyFont="1" applyFill="1" applyBorder="1" applyAlignment="1">
      <alignment horizontal="center" vertical="center" wrapText="1"/>
    </xf>
    <xf numFmtId="0" fontId="39" fillId="0" borderId="0" xfId="7" applyFont="1" applyAlignment="1">
      <alignment horizontal="center" vertical="center"/>
    </xf>
    <xf numFmtId="0" fontId="9" fillId="0" borderId="0" xfId="7" applyFont="1" applyAlignment="1">
      <alignment horizontal="right" vertical="center"/>
    </xf>
    <xf numFmtId="0" fontId="9" fillId="0" borderId="5" xfId="7" applyFont="1" applyBorder="1" applyAlignment="1">
      <alignment horizontal="center" vertical="center" wrapText="1"/>
    </xf>
    <xf numFmtId="0" fontId="0" fillId="0" borderId="6" xfId="7" applyFont="1" applyBorder="1" applyAlignment="1">
      <alignment horizontal="center" vertical="center" wrapText="1"/>
    </xf>
    <xf numFmtId="0" fontId="9" fillId="0" borderId="7" xfId="7" applyFont="1" applyBorder="1" applyAlignment="1">
      <alignment horizontal="center" vertical="center" wrapText="1"/>
    </xf>
    <xf numFmtId="0" fontId="9" fillId="0" borderId="8" xfId="7" applyFont="1" applyBorder="1" applyAlignment="1">
      <alignment horizontal="center" vertical="center" wrapText="1"/>
    </xf>
  </cellXfs>
  <cellStyles count="8">
    <cellStyle name="常规" xfId="0" builtinId="0"/>
    <cellStyle name="常规 2" xfId="3"/>
    <cellStyle name="常规 2 2" xfId="2"/>
    <cellStyle name="常规 2 2 2 3 2" xfId="4"/>
    <cellStyle name="常规 2 2 2 4 2" xfId="6"/>
    <cellStyle name="常规 3" xfId="5"/>
    <cellStyle name="常规 4" xfId="7"/>
    <cellStyle name="常规 8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pane xSplit="1" ySplit="4" topLeftCell="B5" activePane="bottomRight" state="frozen"/>
      <selection pane="topRight"/>
      <selection pane="bottomLeft"/>
      <selection pane="bottomRight" activeCell="E13" sqref="E13"/>
    </sheetView>
  </sheetViews>
  <sheetFormatPr defaultColWidth="9" defaultRowHeight="13.5"/>
  <cols>
    <col min="1" max="1" width="24.125" customWidth="1"/>
    <col min="2" max="3" width="11.375" customWidth="1"/>
    <col min="4" max="4" width="11.5" customWidth="1"/>
    <col min="5" max="5" width="9.875" style="81" bestFit="1" customWidth="1"/>
    <col min="6" max="6" width="26.625" customWidth="1"/>
    <col min="7" max="7" width="10.5" customWidth="1"/>
    <col min="8" max="8" width="11.5" customWidth="1"/>
    <col min="9" max="9" width="12.375" customWidth="1"/>
    <col min="10" max="10" width="8.75" style="32" customWidth="1"/>
    <col min="12" max="12" width="12.875"/>
  </cols>
  <sheetData>
    <row r="1" spans="1:10" ht="15">
      <c r="A1" s="61" t="s">
        <v>0</v>
      </c>
      <c r="B1" s="61"/>
      <c r="C1" s="61"/>
      <c r="D1" s="61"/>
      <c r="E1" s="21"/>
      <c r="F1" s="20"/>
      <c r="G1" s="20"/>
      <c r="H1" s="20"/>
      <c r="I1" s="20"/>
      <c r="J1" s="21"/>
    </row>
    <row r="2" spans="1:10" ht="28.15" customHeight="1">
      <c r="A2" s="136" t="s">
        <v>227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0" ht="15" customHeight="1">
      <c r="A3" s="137" t="s">
        <v>1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0" s="67" customFormat="1" ht="33" customHeight="1">
      <c r="A4" s="55" t="s">
        <v>2</v>
      </c>
      <c r="B4" s="35" t="s">
        <v>191</v>
      </c>
      <c r="C4" s="34" t="s">
        <v>192</v>
      </c>
      <c r="D4" s="34" t="s">
        <v>193</v>
      </c>
      <c r="E4" s="55" t="s">
        <v>3</v>
      </c>
      <c r="F4" s="55" t="s">
        <v>4</v>
      </c>
      <c r="G4" s="35" t="s">
        <v>191</v>
      </c>
      <c r="H4" s="34" t="s">
        <v>192</v>
      </c>
      <c r="I4" s="82" t="s">
        <v>194</v>
      </c>
      <c r="J4" s="35" t="s">
        <v>5</v>
      </c>
    </row>
    <row r="5" spans="1:10" ht="21" customHeight="1">
      <c r="A5" s="36" t="s">
        <v>6</v>
      </c>
      <c r="B5" s="83">
        <f>B6+B16</f>
        <v>61942</v>
      </c>
      <c r="C5" s="91">
        <f>C6+C16</f>
        <v>61942</v>
      </c>
      <c r="D5" s="78">
        <f>D6+D16</f>
        <v>77883</v>
      </c>
      <c r="E5" s="56">
        <f>D5/C5</f>
        <v>1.2573536534177134</v>
      </c>
      <c r="F5" s="36" t="s">
        <v>7</v>
      </c>
      <c r="G5" s="83">
        <f>SUM(G6:G24)</f>
        <v>55988.92</v>
      </c>
      <c r="H5" s="68">
        <f>SUM(H6:H23)</f>
        <v>55988.92</v>
      </c>
      <c r="I5" s="68">
        <f>SUM(I6:I25)</f>
        <v>69008</v>
      </c>
      <c r="J5" s="37">
        <f t="shared" ref="J5:J22" si="0">I5/H5</f>
        <v>1.2325295790667155</v>
      </c>
    </row>
    <row r="6" spans="1:10" ht="18" customHeight="1">
      <c r="A6" s="69" t="s">
        <v>8</v>
      </c>
      <c r="B6" s="83">
        <f>SUM(B7:B15)</f>
        <v>59792</v>
      </c>
      <c r="C6" s="91">
        <f>SUM(C7:C15)</f>
        <v>59792</v>
      </c>
      <c r="D6" s="83">
        <f>SUM(D7:D15)</f>
        <v>75456</v>
      </c>
      <c r="E6" s="56">
        <f t="shared" ref="E6:E17" si="1">D6/C6</f>
        <v>1.2619748461332621</v>
      </c>
      <c r="F6" s="70" t="s">
        <v>9</v>
      </c>
      <c r="G6" s="87">
        <v>5658.0599999999995</v>
      </c>
      <c r="H6" s="87">
        <v>5658.0599999999995</v>
      </c>
      <c r="I6" s="39">
        <v>6184</v>
      </c>
      <c r="J6" s="41">
        <f t="shared" si="0"/>
        <v>1.092954122084248</v>
      </c>
    </row>
    <row r="7" spans="1:10" ht="18" customHeight="1">
      <c r="A7" s="24" t="s">
        <v>10</v>
      </c>
      <c r="B7" s="87">
        <v>27000</v>
      </c>
      <c r="C7" s="87">
        <v>27000</v>
      </c>
      <c r="D7" s="87">
        <v>27879</v>
      </c>
      <c r="E7" s="56">
        <f t="shared" si="1"/>
        <v>1.0325555555555554</v>
      </c>
      <c r="F7" s="70" t="s">
        <v>11</v>
      </c>
      <c r="G7" s="87">
        <v>3635.1299999999997</v>
      </c>
      <c r="H7" s="87">
        <v>3635.1299999999997</v>
      </c>
      <c r="I7" s="39">
        <v>3489</v>
      </c>
      <c r="J7" s="41">
        <f t="shared" si="0"/>
        <v>0.9598006123577425</v>
      </c>
    </row>
    <row r="8" spans="1:10" ht="18" customHeight="1">
      <c r="A8" s="24" t="s">
        <v>12</v>
      </c>
      <c r="B8" s="87">
        <v>6950</v>
      </c>
      <c r="C8" s="87">
        <v>6950</v>
      </c>
      <c r="D8" s="87">
        <v>6683</v>
      </c>
      <c r="E8" s="56">
        <f t="shared" si="1"/>
        <v>0.96158273381294967</v>
      </c>
      <c r="F8" s="70" t="s">
        <v>13</v>
      </c>
      <c r="G8" s="87">
        <v>11305.090000000002</v>
      </c>
      <c r="H8" s="135">
        <v>11305.090000000002</v>
      </c>
      <c r="I8" s="39">
        <v>25067</v>
      </c>
      <c r="J8" s="41">
        <f t="shared" si="0"/>
        <v>2.2173198090417676</v>
      </c>
    </row>
    <row r="9" spans="1:10" ht="18" customHeight="1">
      <c r="A9" s="24" t="s">
        <v>14</v>
      </c>
      <c r="B9" s="87">
        <v>5800</v>
      </c>
      <c r="C9" s="87">
        <v>5800</v>
      </c>
      <c r="D9" s="87">
        <v>19523</v>
      </c>
      <c r="E9" s="56">
        <f t="shared" si="1"/>
        <v>3.3660344827586206</v>
      </c>
      <c r="F9" s="70" t="s">
        <v>15</v>
      </c>
      <c r="G9" s="87"/>
      <c r="H9" s="87"/>
      <c r="I9" s="39">
        <v>1</v>
      </c>
      <c r="J9" s="41"/>
    </row>
    <row r="10" spans="1:10" ht="18" customHeight="1">
      <c r="A10" s="24" t="s">
        <v>16</v>
      </c>
      <c r="B10" s="87">
        <v>3100</v>
      </c>
      <c r="C10" s="87">
        <v>3100</v>
      </c>
      <c r="D10" s="87">
        <v>3481</v>
      </c>
      <c r="E10" s="56">
        <f t="shared" si="1"/>
        <v>1.1229032258064515</v>
      </c>
      <c r="F10" s="70" t="s">
        <v>17</v>
      </c>
      <c r="G10" s="87">
        <v>568</v>
      </c>
      <c r="H10" s="87">
        <v>568</v>
      </c>
      <c r="I10" s="39">
        <v>363</v>
      </c>
      <c r="J10" s="41"/>
    </row>
    <row r="11" spans="1:10" ht="18" customHeight="1">
      <c r="A11" s="24" t="s">
        <v>18</v>
      </c>
      <c r="B11" s="87">
        <v>3700</v>
      </c>
      <c r="C11" s="87">
        <v>3700</v>
      </c>
      <c r="D11" s="87">
        <v>4022</v>
      </c>
      <c r="E11" s="56">
        <f t="shared" si="1"/>
        <v>1.087027027027027</v>
      </c>
      <c r="F11" s="70" t="s">
        <v>19</v>
      </c>
      <c r="G11" s="87">
        <v>15987.630000000001</v>
      </c>
      <c r="H11" s="87">
        <v>15987.630000000001</v>
      </c>
      <c r="I11" s="39">
        <v>9522</v>
      </c>
      <c r="J11" s="41">
        <f t="shared" si="0"/>
        <v>0.5955854620103167</v>
      </c>
    </row>
    <row r="12" spans="1:10" ht="18" customHeight="1">
      <c r="A12" s="24" t="s">
        <v>20</v>
      </c>
      <c r="B12" s="87">
        <v>100</v>
      </c>
      <c r="C12" s="87">
        <v>100</v>
      </c>
      <c r="D12" s="87">
        <v>2198</v>
      </c>
      <c r="E12" s="56">
        <f t="shared" si="1"/>
        <v>21.98</v>
      </c>
      <c r="F12" s="70" t="s">
        <v>21</v>
      </c>
      <c r="G12" s="87">
        <v>4810.6099999999997</v>
      </c>
      <c r="H12" s="87">
        <v>4810.6099999999997</v>
      </c>
      <c r="I12" s="39">
        <v>6091</v>
      </c>
      <c r="J12" s="41">
        <f t="shared" si="0"/>
        <v>1.26615959306616</v>
      </c>
    </row>
    <row r="13" spans="1:10" ht="18" customHeight="1">
      <c r="A13" s="24" t="s">
        <v>22</v>
      </c>
      <c r="B13" s="87">
        <v>8470</v>
      </c>
      <c r="C13" s="87">
        <v>8470</v>
      </c>
      <c r="D13" s="87">
        <v>6009</v>
      </c>
      <c r="E13" s="56">
        <f t="shared" si="1"/>
        <v>0.70944510035419128</v>
      </c>
      <c r="F13" s="70" t="s">
        <v>23</v>
      </c>
      <c r="G13" s="87">
        <v>475</v>
      </c>
      <c r="H13" s="87">
        <v>475</v>
      </c>
      <c r="I13" s="39">
        <v>462</v>
      </c>
      <c r="J13" s="41">
        <f t="shared" si="0"/>
        <v>0.9726315789473684</v>
      </c>
    </row>
    <row r="14" spans="1:10" ht="18" customHeight="1">
      <c r="A14" s="24" t="s">
        <v>24</v>
      </c>
      <c r="B14" s="87">
        <v>2200</v>
      </c>
      <c r="C14" s="87">
        <v>2200</v>
      </c>
      <c r="D14" s="87">
        <v>2352</v>
      </c>
      <c r="E14" s="56">
        <f t="shared" si="1"/>
        <v>1.0690909090909091</v>
      </c>
      <c r="F14" s="70" t="s">
        <v>25</v>
      </c>
      <c r="G14" s="87">
        <v>5755.239999999998</v>
      </c>
      <c r="H14" s="87">
        <v>5755.239999999998</v>
      </c>
      <c r="I14" s="87">
        <v>9150</v>
      </c>
      <c r="J14" s="41">
        <f t="shared" si="0"/>
        <v>1.5898555055914267</v>
      </c>
    </row>
    <row r="15" spans="1:10" ht="18" customHeight="1">
      <c r="A15" s="72" t="s">
        <v>26</v>
      </c>
      <c r="B15" s="87">
        <v>2472</v>
      </c>
      <c r="C15" s="87">
        <v>2472</v>
      </c>
      <c r="D15" s="87">
        <v>3309</v>
      </c>
      <c r="E15" s="56">
        <f t="shared" si="1"/>
        <v>1.3385922330097086</v>
      </c>
      <c r="F15" s="70" t="s">
        <v>27</v>
      </c>
      <c r="G15" s="87">
        <v>4453</v>
      </c>
      <c r="H15" s="87">
        <v>4453</v>
      </c>
      <c r="I15" s="87">
        <v>4329</v>
      </c>
      <c r="J15" s="41">
        <f t="shared" si="0"/>
        <v>0.97215360431169995</v>
      </c>
    </row>
    <row r="16" spans="1:10" ht="18" customHeight="1">
      <c r="A16" s="69" t="s">
        <v>28</v>
      </c>
      <c r="B16" s="83">
        <f>SUM(B17:B22)</f>
        <v>2150</v>
      </c>
      <c r="C16" s="91">
        <f>SUM(C17:C19)</f>
        <v>2150</v>
      </c>
      <c r="D16" s="83">
        <f>SUM(D17:D22)</f>
        <v>2427</v>
      </c>
      <c r="E16" s="56">
        <f t="shared" si="1"/>
        <v>1.1288372093023256</v>
      </c>
      <c r="F16" s="70" t="s">
        <v>29</v>
      </c>
      <c r="G16" s="87"/>
      <c r="H16" s="87"/>
      <c r="I16" s="87"/>
      <c r="J16" s="41"/>
    </row>
    <row r="17" spans="1:10" ht="18" customHeight="1">
      <c r="A17" s="24" t="s">
        <v>30</v>
      </c>
      <c r="B17" s="87">
        <v>2150</v>
      </c>
      <c r="C17" s="87">
        <v>2150</v>
      </c>
      <c r="D17" s="87">
        <v>2427</v>
      </c>
      <c r="E17" s="56">
        <f t="shared" si="1"/>
        <v>1.1288372093023256</v>
      </c>
      <c r="F17" s="70" t="s">
        <v>31</v>
      </c>
      <c r="G17" s="87"/>
      <c r="H17" s="87"/>
      <c r="I17" s="87">
        <v>9</v>
      </c>
      <c r="J17" s="41"/>
    </row>
    <row r="18" spans="1:10" ht="18" customHeight="1">
      <c r="A18" s="24" t="s">
        <v>32</v>
      </c>
      <c r="B18" s="85"/>
      <c r="C18" s="92"/>
      <c r="D18" s="79"/>
      <c r="E18" s="46"/>
      <c r="F18" s="70" t="s">
        <v>33</v>
      </c>
      <c r="G18" s="87"/>
      <c r="H18" s="87"/>
      <c r="I18" s="87"/>
      <c r="J18" s="41"/>
    </row>
    <row r="19" spans="1:10" ht="18" customHeight="1">
      <c r="A19" s="24" t="s">
        <v>34</v>
      </c>
      <c r="B19" s="85"/>
      <c r="C19" s="92"/>
      <c r="D19" s="79"/>
      <c r="E19" s="46"/>
      <c r="F19" s="73" t="s">
        <v>35</v>
      </c>
      <c r="G19" s="87"/>
      <c r="H19" s="87"/>
      <c r="I19" s="87">
        <v>155</v>
      </c>
      <c r="J19" s="41"/>
    </row>
    <row r="20" spans="1:10" ht="15">
      <c r="A20" s="24" t="s">
        <v>36</v>
      </c>
      <c r="B20" s="85"/>
      <c r="C20" s="92"/>
      <c r="D20" s="79"/>
      <c r="E20" s="46"/>
      <c r="F20" s="73" t="s">
        <v>37</v>
      </c>
      <c r="G20" s="87">
        <v>3159.1599999999994</v>
      </c>
      <c r="H20" s="87">
        <v>3159.1599999999994</v>
      </c>
      <c r="I20" s="87">
        <v>3867</v>
      </c>
      <c r="J20" s="41">
        <f t="shared" si="0"/>
        <v>1.224059560136239</v>
      </c>
    </row>
    <row r="21" spans="1:10" ht="28.5">
      <c r="A21" s="24" t="s">
        <v>38</v>
      </c>
      <c r="B21" s="84"/>
      <c r="C21" s="93"/>
      <c r="D21" s="79"/>
      <c r="E21" s="46"/>
      <c r="F21" s="73" t="s">
        <v>39</v>
      </c>
      <c r="G21" s="87"/>
      <c r="H21" s="87"/>
      <c r="I21" s="87"/>
      <c r="J21" s="41"/>
    </row>
    <row r="22" spans="1:10" ht="15" customHeight="1">
      <c r="A22" s="24" t="s">
        <v>40</v>
      </c>
      <c r="B22" s="85"/>
      <c r="C22" s="92"/>
      <c r="D22" s="79"/>
      <c r="E22" s="46"/>
      <c r="F22" s="59" t="s">
        <v>41</v>
      </c>
      <c r="G22" s="87">
        <v>182</v>
      </c>
      <c r="H22" s="87">
        <v>182</v>
      </c>
      <c r="I22" s="87">
        <v>319</v>
      </c>
      <c r="J22" s="41">
        <f t="shared" si="0"/>
        <v>1.7527472527472527</v>
      </c>
    </row>
    <row r="23" spans="1:10" ht="15" customHeight="1">
      <c r="A23" s="75"/>
      <c r="B23" s="75"/>
      <c r="C23" s="94"/>
      <c r="D23" s="75"/>
      <c r="E23" s="86"/>
      <c r="F23" s="73" t="s">
        <v>42</v>
      </c>
      <c r="G23" s="87"/>
      <c r="H23" s="87"/>
      <c r="I23" s="87"/>
      <c r="J23" s="41"/>
    </row>
    <row r="24" spans="1:10" ht="15.95" customHeight="1">
      <c r="A24" s="75"/>
      <c r="B24" s="75"/>
      <c r="C24" s="94"/>
      <c r="D24" s="75"/>
      <c r="E24" s="86"/>
      <c r="F24" s="77" t="s">
        <v>43</v>
      </c>
      <c r="G24" s="87"/>
      <c r="H24" s="87"/>
      <c r="I24" s="51"/>
      <c r="J24" s="41"/>
    </row>
    <row r="25" spans="1:10" ht="15" customHeight="1">
      <c r="A25" s="75"/>
      <c r="B25" s="75"/>
      <c r="C25" s="94"/>
      <c r="D25" s="75"/>
      <c r="E25" s="86"/>
      <c r="F25" s="77" t="s">
        <v>44</v>
      </c>
      <c r="G25" s="53"/>
      <c r="H25" s="53"/>
      <c r="I25" s="51"/>
      <c r="J25" s="41"/>
    </row>
    <row r="26" spans="1:10">
      <c r="A26" t="s">
        <v>45</v>
      </c>
    </row>
  </sheetData>
  <mergeCells count="2">
    <mergeCell ref="A2:J2"/>
    <mergeCell ref="A3:J3"/>
  </mergeCells>
  <phoneticPr fontId="35" type="noConversion"/>
  <printOptions horizontalCentered="1" verticalCentered="1"/>
  <pageMargins left="0.59055118110236204" right="0.55118110236220497" top="0.70866141732283505" bottom="7.8740157480315001E-2" header="0.23622047244094499" footer="0.47244094488188998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7"/>
  <sheetViews>
    <sheetView showZeros="0" workbookViewId="0">
      <pane xSplit="1" ySplit="6" topLeftCell="B7" activePane="bottomRight" state="frozen"/>
      <selection pane="topRight"/>
      <selection pane="bottomLeft"/>
      <selection pane="bottomRight" activeCell="A15" sqref="A15"/>
    </sheetView>
  </sheetViews>
  <sheetFormatPr defaultColWidth="9" defaultRowHeight="15"/>
  <cols>
    <col min="1" max="1" width="44.875" style="19" customWidth="1"/>
    <col min="2" max="4" width="11.625" style="19" customWidth="1"/>
    <col min="5" max="6" width="8.75" style="19" customWidth="1"/>
    <col min="7" max="7" width="9" style="19" customWidth="1"/>
    <col min="8" max="8" width="11.625" style="19" customWidth="1"/>
    <col min="9" max="9" width="10.25" style="19" customWidth="1"/>
    <col min="10" max="10" width="11.625" style="19" customWidth="1"/>
    <col min="11" max="11" width="5.5" style="19" customWidth="1"/>
    <col min="12" max="16384" width="9" style="19"/>
  </cols>
  <sheetData>
    <row r="1" spans="1:10">
      <c r="A1" s="89" t="s">
        <v>177</v>
      </c>
      <c r="B1" s="3"/>
      <c r="C1" s="3"/>
      <c r="D1" s="3"/>
      <c r="E1" s="3"/>
      <c r="F1" s="3"/>
      <c r="G1" s="3"/>
      <c r="H1" s="3"/>
      <c r="I1" s="3"/>
      <c r="J1" s="3"/>
    </row>
    <row r="2" spans="1:10" ht="26.25">
      <c r="A2" s="139" t="s">
        <v>236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0.100000000000001" customHeight="1">
      <c r="A3" s="140" t="s">
        <v>178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ht="26.1" customHeight="1">
      <c r="A4" s="141" t="s">
        <v>179</v>
      </c>
      <c r="B4" s="141" t="s">
        <v>180</v>
      </c>
      <c r="C4" s="142"/>
      <c r="D4" s="142"/>
      <c r="E4" s="142"/>
      <c r="F4" s="142"/>
      <c r="G4" s="142"/>
      <c r="H4" s="143" t="s">
        <v>113</v>
      </c>
      <c r="I4" s="143"/>
      <c r="J4" s="143"/>
    </row>
    <row r="5" spans="1:10" ht="54.95" customHeight="1">
      <c r="A5" s="141"/>
      <c r="B5" s="104" t="s">
        <v>181</v>
      </c>
      <c r="C5" s="104" t="s">
        <v>182</v>
      </c>
      <c r="D5" s="104" t="s">
        <v>183</v>
      </c>
      <c r="E5" s="104" t="s">
        <v>184</v>
      </c>
      <c r="F5" s="104" t="s">
        <v>185</v>
      </c>
      <c r="G5" s="104" t="s">
        <v>186</v>
      </c>
      <c r="H5" s="104" t="s">
        <v>181</v>
      </c>
      <c r="I5" s="104" t="s">
        <v>187</v>
      </c>
      <c r="J5" s="104" t="s">
        <v>188</v>
      </c>
    </row>
    <row r="6" spans="1:10" ht="17.25" customHeight="1">
      <c r="A6" s="105" t="s">
        <v>189</v>
      </c>
      <c r="B6" s="106">
        <f t="shared" ref="B6:G6" si="0">SUM(B7:B21)</f>
        <v>74008.090000000011</v>
      </c>
      <c r="C6" s="106">
        <f t="shared" si="0"/>
        <v>72517.87000000001</v>
      </c>
      <c r="D6" s="106">
        <f t="shared" si="0"/>
        <v>0</v>
      </c>
      <c r="E6" s="106">
        <f t="shared" si="0"/>
        <v>0</v>
      </c>
      <c r="F6" s="106">
        <f t="shared" si="0"/>
        <v>1490.2200000000003</v>
      </c>
      <c r="G6" s="106">
        <f t="shared" si="0"/>
        <v>0</v>
      </c>
      <c r="H6" s="106">
        <f>I6+J6</f>
        <v>74008.09</v>
      </c>
      <c r="I6" s="106">
        <f>SUM(I7:I21)</f>
        <v>26466.49</v>
      </c>
      <c r="J6" s="106">
        <f>SUM(J7:J21)</f>
        <v>47541.599999999999</v>
      </c>
    </row>
    <row r="7" spans="1:10" ht="17.25" customHeight="1">
      <c r="A7" s="108" t="s">
        <v>218</v>
      </c>
      <c r="B7" s="107">
        <f t="shared" ref="B7:B15" si="1">C7+F7</f>
        <v>51725.79</v>
      </c>
      <c r="C7" s="107">
        <f t="shared" ref="C7:C15" si="2">H7-F7</f>
        <v>51436.79</v>
      </c>
      <c r="D7" s="107"/>
      <c r="E7" s="107"/>
      <c r="F7" s="107">
        <v>289</v>
      </c>
      <c r="G7" s="107"/>
      <c r="H7" s="107">
        <f t="shared" ref="H7:H15" si="3">SUM(I7:J7)</f>
        <v>51725.79</v>
      </c>
      <c r="I7" s="107">
        <v>6353.56</v>
      </c>
      <c r="J7" s="107">
        <v>45372.23</v>
      </c>
    </row>
    <row r="8" spans="1:10" ht="17.25" customHeight="1">
      <c r="A8" s="108" t="s">
        <v>219</v>
      </c>
      <c r="B8" s="107">
        <f t="shared" si="1"/>
        <v>3946.83</v>
      </c>
      <c r="C8" s="107">
        <f t="shared" si="2"/>
        <v>3946.83</v>
      </c>
      <c r="D8" s="107"/>
      <c r="E8" s="107"/>
      <c r="F8" s="107"/>
      <c r="G8" s="107"/>
      <c r="H8" s="107">
        <f t="shared" si="3"/>
        <v>3946.83</v>
      </c>
      <c r="I8" s="107">
        <v>3200.31</v>
      </c>
      <c r="J8" s="107">
        <v>746.52</v>
      </c>
    </row>
    <row r="9" spans="1:10" ht="17.25" customHeight="1">
      <c r="A9" s="108" t="s">
        <v>220</v>
      </c>
      <c r="B9" s="107">
        <f t="shared" si="1"/>
        <v>340.09000000000003</v>
      </c>
      <c r="C9" s="107">
        <f t="shared" si="2"/>
        <v>340.09000000000003</v>
      </c>
      <c r="D9" s="107"/>
      <c r="E9" s="107"/>
      <c r="F9" s="107"/>
      <c r="G9" s="107"/>
      <c r="H9" s="107">
        <f t="shared" si="3"/>
        <v>340.09000000000003</v>
      </c>
      <c r="I9" s="107">
        <v>240.05</v>
      </c>
      <c r="J9" s="107">
        <v>100.04</v>
      </c>
    </row>
    <row r="10" spans="1:10" ht="17.25" customHeight="1">
      <c r="A10" s="108" t="s">
        <v>221</v>
      </c>
      <c r="B10" s="107">
        <f t="shared" si="1"/>
        <v>1833.23</v>
      </c>
      <c r="C10" s="107">
        <f t="shared" si="2"/>
        <v>1531.05</v>
      </c>
      <c r="D10" s="107"/>
      <c r="E10" s="107"/>
      <c r="F10" s="107">
        <v>302.18</v>
      </c>
      <c r="G10" s="107"/>
      <c r="H10" s="107">
        <f t="shared" si="3"/>
        <v>1833.23</v>
      </c>
      <c r="I10" s="107">
        <v>1658.17</v>
      </c>
      <c r="J10" s="107">
        <v>175.06</v>
      </c>
    </row>
    <row r="11" spans="1:10" ht="17.25" customHeight="1">
      <c r="A11" s="108" t="s">
        <v>222</v>
      </c>
      <c r="B11" s="107">
        <f t="shared" si="1"/>
        <v>3664.69</v>
      </c>
      <c r="C11" s="107">
        <f t="shared" si="2"/>
        <v>3577.4500000000003</v>
      </c>
      <c r="D11" s="107"/>
      <c r="E11" s="107"/>
      <c r="F11" s="107">
        <v>87.24</v>
      </c>
      <c r="G11" s="107"/>
      <c r="H11" s="107">
        <f t="shared" si="3"/>
        <v>3664.69</v>
      </c>
      <c r="I11" s="107">
        <v>3340.94</v>
      </c>
      <c r="J11" s="107">
        <v>323.75</v>
      </c>
    </row>
    <row r="12" spans="1:10" ht="17.25" customHeight="1">
      <c r="A12" s="109" t="s">
        <v>223</v>
      </c>
      <c r="B12" s="107">
        <f t="shared" si="1"/>
        <v>4875.38</v>
      </c>
      <c r="C12" s="107">
        <f t="shared" si="2"/>
        <v>4727.78</v>
      </c>
      <c r="D12" s="107"/>
      <c r="E12" s="107"/>
      <c r="F12" s="107">
        <v>147.6</v>
      </c>
      <c r="G12" s="107"/>
      <c r="H12" s="107">
        <f t="shared" si="3"/>
        <v>4875.38</v>
      </c>
      <c r="I12" s="107">
        <v>4564.78</v>
      </c>
      <c r="J12" s="107">
        <v>310.60000000000002</v>
      </c>
    </row>
    <row r="13" spans="1:10" ht="17.25" customHeight="1">
      <c r="A13" s="108" t="s">
        <v>224</v>
      </c>
      <c r="B13" s="107">
        <f t="shared" si="1"/>
        <v>6165.13</v>
      </c>
      <c r="C13" s="107">
        <f t="shared" si="2"/>
        <v>6040.93</v>
      </c>
      <c r="D13" s="107"/>
      <c r="E13" s="107"/>
      <c r="F13" s="107">
        <v>124.2</v>
      </c>
      <c r="G13" s="107"/>
      <c r="H13" s="107">
        <f t="shared" si="3"/>
        <v>6165.13</v>
      </c>
      <c r="I13" s="107">
        <v>5901.55</v>
      </c>
      <c r="J13" s="107">
        <v>263.58</v>
      </c>
    </row>
    <row r="14" spans="1:10" ht="17.25" customHeight="1">
      <c r="A14" s="108" t="s">
        <v>225</v>
      </c>
      <c r="B14" s="107">
        <f t="shared" si="1"/>
        <v>168.34</v>
      </c>
      <c r="C14" s="107">
        <f t="shared" si="2"/>
        <v>168.34</v>
      </c>
      <c r="D14" s="107"/>
      <c r="E14" s="107"/>
      <c r="F14" s="107"/>
      <c r="G14" s="107"/>
      <c r="H14" s="107">
        <f t="shared" si="3"/>
        <v>168.34</v>
      </c>
      <c r="I14" s="107">
        <v>162.24</v>
      </c>
      <c r="J14" s="107">
        <v>6.1</v>
      </c>
    </row>
    <row r="15" spans="1:10" ht="17.25" customHeight="1">
      <c r="A15" s="108" t="s">
        <v>226</v>
      </c>
      <c r="B15" s="107">
        <f t="shared" si="1"/>
        <v>1288.6100000000001</v>
      </c>
      <c r="C15" s="107">
        <f t="shared" si="2"/>
        <v>748.61000000000013</v>
      </c>
      <c r="D15" s="107"/>
      <c r="E15" s="107"/>
      <c r="F15" s="107">
        <v>540</v>
      </c>
      <c r="G15" s="107"/>
      <c r="H15" s="107">
        <f t="shared" si="3"/>
        <v>1288.6100000000001</v>
      </c>
      <c r="I15" s="107">
        <v>1044.8900000000001</v>
      </c>
      <c r="J15" s="107">
        <v>243.72</v>
      </c>
    </row>
    <row r="16" spans="1:10" ht="17.25" customHeight="1">
      <c r="A16" s="110"/>
      <c r="B16" s="111"/>
      <c r="C16" s="111"/>
      <c r="D16" s="111"/>
      <c r="E16" s="111"/>
      <c r="F16" s="111"/>
      <c r="G16" s="111"/>
      <c r="H16" s="111"/>
      <c r="I16" s="111"/>
      <c r="J16" s="111"/>
    </row>
    <row r="17" spans="1:10" ht="17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</row>
    <row r="18" spans="1:10" ht="17.25" customHeight="1">
      <c r="A18" s="110"/>
      <c r="B18" s="111"/>
      <c r="C18" s="111"/>
      <c r="D18" s="111"/>
      <c r="E18" s="111"/>
      <c r="F18" s="111"/>
      <c r="G18" s="111"/>
      <c r="H18" s="111"/>
      <c r="I18" s="111"/>
      <c r="J18" s="111"/>
    </row>
    <row r="19" spans="1:10" ht="17.25" customHeight="1">
      <c r="A19" s="110"/>
      <c r="B19" s="111"/>
      <c r="C19" s="111"/>
      <c r="D19" s="111"/>
      <c r="E19" s="111"/>
      <c r="F19" s="111"/>
      <c r="G19" s="111"/>
      <c r="H19" s="111"/>
      <c r="I19" s="111"/>
      <c r="J19" s="111"/>
    </row>
    <row r="20" spans="1:10" ht="17.25" customHeight="1">
      <c r="A20" s="110"/>
      <c r="B20" s="111"/>
      <c r="C20" s="111"/>
      <c r="D20" s="111"/>
      <c r="E20" s="111"/>
      <c r="F20" s="111"/>
      <c r="G20" s="111"/>
      <c r="H20" s="111"/>
      <c r="I20" s="111"/>
      <c r="J20" s="111"/>
    </row>
    <row r="21" spans="1:10" ht="17.25" customHeight="1">
      <c r="A21" s="110"/>
      <c r="B21" s="111"/>
      <c r="C21" s="111"/>
      <c r="D21" s="111"/>
      <c r="E21" s="111"/>
      <c r="F21" s="111"/>
      <c r="G21" s="111"/>
      <c r="H21" s="111"/>
      <c r="I21" s="111"/>
      <c r="J21" s="111"/>
    </row>
    <row r="22" spans="1:10" ht="17.25" customHeight="1">
      <c r="A22" s="90" t="s">
        <v>190</v>
      </c>
      <c r="B22" s="90"/>
      <c r="C22" s="90"/>
      <c r="D22" s="90"/>
      <c r="E22" s="90"/>
      <c r="F22" s="90"/>
      <c r="G22" s="90"/>
      <c r="H22" s="90"/>
      <c r="I22" s="90"/>
      <c r="J22" s="90"/>
    </row>
    <row r="23" spans="1:10" ht="17.25" customHeight="1"/>
    <row r="24" spans="1:10" ht="17.25" customHeight="1"/>
    <row r="25" spans="1:10" ht="17.25" customHeight="1"/>
    <row r="26" spans="1:10" ht="17.25" customHeight="1"/>
    <row r="27" spans="1:10" ht="17.25" customHeight="1"/>
  </sheetData>
  <mergeCells count="5">
    <mergeCell ref="A2:J2"/>
    <mergeCell ref="A3:J3"/>
    <mergeCell ref="B4:G4"/>
    <mergeCell ref="H4:J4"/>
    <mergeCell ref="A4:A5"/>
  </mergeCells>
  <phoneticPr fontId="35" type="noConversion"/>
  <printOptions horizontalCentered="1"/>
  <pageMargins left="0.21" right="0.18" top="0.75" bottom="0.59" header="0.511811023622047" footer="0.511811023622047"/>
  <pageSetup paperSize="9" scale="85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workbookViewId="0">
      <selection activeCell="G33" sqref="G33"/>
    </sheetView>
  </sheetViews>
  <sheetFormatPr defaultColWidth="9" defaultRowHeight="13.5"/>
  <cols>
    <col min="1" max="1" width="5.75" style="10" customWidth="1"/>
    <col min="2" max="2" width="43.625" style="10" customWidth="1"/>
    <col min="3" max="6" width="15.625" style="10" customWidth="1"/>
    <col min="7" max="16384" width="9" style="10"/>
  </cols>
  <sheetData>
    <row r="1" spans="1:6" ht="14.25">
      <c r="A1" s="11" t="s">
        <v>115</v>
      </c>
      <c r="B1" s="12"/>
      <c r="C1" s="13"/>
      <c r="D1" s="14"/>
      <c r="E1" s="14"/>
      <c r="F1" s="14"/>
    </row>
    <row r="2" spans="1:6" ht="64.5" customHeight="1">
      <c r="A2" s="144" t="s">
        <v>237</v>
      </c>
      <c r="B2" s="145"/>
      <c r="C2" s="145"/>
      <c r="D2" s="145"/>
      <c r="E2" s="145"/>
      <c r="F2" s="145"/>
    </row>
    <row r="3" spans="1:6" ht="26.25">
      <c r="A3" s="15"/>
      <c r="B3" s="15"/>
      <c r="C3" s="16"/>
      <c r="D3" s="146" t="s">
        <v>116</v>
      </c>
      <c r="E3" s="147"/>
      <c r="F3" s="147"/>
    </row>
    <row r="4" spans="1:6" s="8" customFormat="1" ht="15">
      <c r="A4" s="148" t="s">
        <v>117</v>
      </c>
      <c r="B4" s="148" t="s">
        <v>118</v>
      </c>
      <c r="C4" s="148" t="s">
        <v>119</v>
      </c>
      <c r="D4" s="148"/>
      <c r="E4" s="148"/>
      <c r="F4" s="148"/>
    </row>
    <row r="5" spans="1:6" s="8" customFormat="1" ht="27">
      <c r="A5" s="148"/>
      <c r="B5" s="148"/>
      <c r="C5" s="112" t="s">
        <v>114</v>
      </c>
      <c r="D5" s="113" t="s">
        <v>120</v>
      </c>
      <c r="E5" s="113" t="s">
        <v>121</v>
      </c>
      <c r="F5" s="113" t="s">
        <v>122</v>
      </c>
    </row>
    <row r="6" spans="1:6" s="9" customFormat="1" ht="15.75">
      <c r="A6" s="114"/>
      <c r="B6" s="17" t="s">
        <v>114</v>
      </c>
      <c r="C6" s="18">
        <f>SUM(C7:C20)</f>
        <v>26466.489999999998</v>
      </c>
      <c r="D6" s="18">
        <f>SUM(D7:D20)</f>
        <v>23632.930000000004</v>
      </c>
      <c r="E6" s="18">
        <f>SUM(E7:E20)</f>
        <v>1668.41</v>
      </c>
      <c r="F6" s="18">
        <f>SUM(F7:F20)</f>
        <v>1165.1499999999999</v>
      </c>
    </row>
    <row r="7" spans="1:6" s="9" customFormat="1" ht="15">
      <c r="A7" s="117">
        <v>1</v>
      </c>
      <c r="B7" s="118" t="s">
        <v>218</v>
      </c>
      <c r="C7" s="115">
        <f t="shared" ref="C7:C15" si="0">SUM(D7:F7)</f>
        <v>6353.56</v>
      </c>
      <c r="D7" s="115">
        <v>5581.51</v>
      </c>
      <c r="E7" s="115">
        <v>519.88</v>
      </c>
      <c r="F7" s="115">
        <v>252.17</v>
      </c>
    </row>
    <row r="8" spans="1:6" s="9" customFormat="1" ht="15">
      <c r="A8" s="117">
        <v>2</v>
      </c>
      <c r="B8" s="118" t="s">
        <v>219</v>
      </c>
      <c r="C8" s="115">
        <f t="shared" si="0"/>
        <v>3200.3099999999995</v>
      </c>
      <c r="D8" s="115">
        <v>3061.47</v>
      </c>
      <c r="E8" s="115">
        <v>100.22</v>
      </c>
      <c r="F8" s="115">
        <v>38.619999999999997</v>
      </c>
    </row>
    <row r="9" spans="1:6" s="9" customFormat="1" ht="15">
      <c r="A9" s="116">
        <v>3</v>
      </c>
      <c r="B9" s="118" t="s">
        <v>220</v>
      </c>
      <c r="C9" s="115">
        <f t="shared" si="0"/>
        <v>240.05</v>
      </c>
      <c r="D9" s="115">
        <v>218.4</v>
      </c>
      <c r="E9" s="115">
        <v>21.65</v>
      </c>
      <c r="F9" s="115">
        <v>0</v>
      </c>
    </row>
    <row r="10" spans="1:6" s="9" customFormat="1" ht="15">
      <c r="A10" s="117">
        <v>4</v>
      </c>
      <c r="B10" s="118" t="s">
        <v>221</v>
      </c>
      <c r="C10" s="115">
        <f t="shared" si="0"/>
        <v>1658.17</v>
      </c>
      <c r="D10" s="115">
        <v>1459.05</v>
      </c>
      <c r="E10" s="115">
        <v>128.16</v>
      </c>
      <c r="F10" s="115">
        <v>70.959999999999994</v>
      </c>
    </row>
    <row r="11" spans="1:6" s="9" customFormat="1" ht="15">
      <c r="A11" s="117">
        <v>5</v>
      </c>
      <c r="B11" s="118" t="s">
        <v>222</v>
      </c>
      <c r="C11" s="115">
        <f t="shared" si="0"/>
        <v>3340.94</v>
      </c>
      <c r="D11" s="115">
        <v>2680.06</v>
      </c>
      <c r="E11" s="115">
        <v>190.08</v>
      </c>
      <c r="F11" s="115">
        <v>470.8</v>
      </c>
    </row>
    <row r="12" spans="1:6" s="9" customFormat="1" ht="15">
      <c r="A12" s="116">
        <v>6</v>
      </c>
      <c r="B12" s="119" t="s">
        <v>223</v>
      </c>
      <c r="C12" s="115">
        <f t="shared" si="0"/>
        <v>4564.7800000000007</v>
      </c>
      <c r="D12" s="115">
        <v>4218.26</v>
      </c>
      <c r="E12" s="115">
        <v>326.52</v>
      </c>
      <c r="F12" s="115">
        <v>20</v>
      </c>
    </row>
    <row r="13" spans="1:6" ht="15">
      <c r="A13" s="117">
        <v>7</v>
      </c>
      <c r="B13" s="118" t="s">
        <v>224</v>
      </c>
      <c r="C13" s="115">
        <f t="shared" si="0"/>
        <v>5901.55</v>
      </c>
      <c r="D13" s="115">
        <v>5262.58</v>
      </c>
      <c r="E13" s="115">
        <v>345</v>
      </c>
      <c r="F13" s="115">
        <v>293.97000000000003</v>
      </c>
    </row>
    <row r="14" spans="1:6" ht="15">
      <c r="A14" s="117">
        <v>8</v>
      </c>
      <c r="B14" s="118" t="s">
        <v>225</v>
      </c>
      <c r="C14" s="115">
        <f t="shared" si="0"/>
        <v>162.23999999999998</v>
      </c>
      <c r="D14" s="115">
        <v>154.22</v>
      </c>
      <c r="E14" s="115">
        <v>7.7</v>
      </c>
      <c r="F14" s="115">
        <v>0.32</v>
      </c>
    </row>
    <row r="15" spans="1:6" ht="15">
      <c r="A15" s="116">
        <v>9</v>
      </c>
      <c r="B15" s="118" t="s">
        <v>226</v>
      </c>
      <c r="C15" s="115">
        <f t="shared" si="0"/>
        <v>1044.8899999999999</v>
      </c>
      <c r="D15" s="115">
        <v>997.38</v>
      </c>
      <c r="E15" s="115">
        <v>29.2</v>
      </c>
      <c r="F15" s="115">
        <v>18.309999999999999</v>
      </c>
    </row>
    <row r="16" spans="1:6" ht="15">
      <c r="A16" s="116"/>
      <c r="B16" s="120"/>
      <c r="C16" s="121"/>
      <c r="D16" s="121"/>
      <c r="E16" s="121"/>
      <c r="F16" s="121"/>
    </row>
    <row r="17" spans="1:6" ht="15">
      <c r="A17" s="117"/>
      <c r="B17" s="120"/>
      <c r="C17" s="121"/>
      <c r="D17" s="121"/>
      <c r="E17" s="121"/>
      <c r="F17" s="121"/>
    </row>
    <row r="18" spans="1:6" ht="15">
      <c r="A18" s="116"/>
      <c r="B18" s="120"/>
      <c r="C18" s="121"/>
      <c r="D18" s="121"/>
      <c r="E18" s="121"/>
      <c r="F18" s="121"/>
    </row>
    <row r="19" spans="1:6" ht="15">
      <c r="A19" s="117"/>
      <c r="B19" s="120"/>
      <c r="C19" s="121"/>
      <c r="D19" s="121"/>
      <c r="E19" s="121"/>
      <c r="F19" s="121"/>
    </row>
    <row r="20" spans="1:6" ht="15">
      <c r="A20" s="116"/>
      <c r="B20" s="120"/>
      <c r="C20" s="121"/>
      <c r="D20" s="121"/>
      <c r="E20" s="121"/>
      <c r="F20" s="121"/>
    </row>
  </sheetData>
  <mergeCells count="5">
    <mergeCell ref="A2:F2"/>
    <mergeCell ref="D3:F3"/>
    <mergeCell ref="C4:F4"/>
    <mergeCell ref="A4:A5"/>
    <mergeCell ref="B4:B5"/>
  </mergeCells>
  <phoneticPr fontId="35" type="noConversion"/>
  <printOptions horizontalCentered="1"/>
  <pageMargins left="0.75" right="0.75" top="0.78680555555555598" bottom="0.97916666666666696" header="0.50902777777777797" footer="0.50902777777777797"/>
  <pageSetup paperSize="9" fitToHeight="0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46"/>
  <sheetViews>
    <sheetView tabSelected="1" topLeftCell="A5" workbookViewId="0">
      <selection activeCell="D5" sqref="D5:D44"/>
    </sheetView>
  </sheetViews>
  <sheetFormatPr defaultColWidth="9" defaultRowHeight="13.5"/>
  <cols>
    <col min="1" max="1" width="16.375" style="122" customWidth="1"/>
    <col min="2" max="2" width="53.75" style="122" customWidth="1"/>
    <col min="3" max="3" width="22.25" style="122" customWidth="1"/>
    <col min="4" max="4" width="28.5" style="122" customWidth="1"/>
    <col min="5" max="10" width="9" style="122"/>
    <col min="11" max="11" width="12.375" style="122" customWidth="1"/>
    <col min="12" max="16384" width="9" style="122"/>
  </cols>
  <sheetData>
    <row r="1" spans="1:11" ht="15">
      <c r="A1" s="4" t="s">
        <v>123</v>
      </c>
      <c r="B1" s="5"/>
      <c r="C1" s="6"/>
    </row>
    <row r="2" spans="1:11" ht="26.25">
      <c r="A2" s="149" t="s">
        <v>238</v>
      </c>
      <c r="B2" s="150"/>
      <c r="C2" s="150"/>
    </row>
    <row r="3" spans="1:11" ht="15">
      <c r="A3" s="151" t="s">
        <v>1</v>
      </c>
      <c r="B3" s="152"/>
      <c r="C3" s="152"/>
    </row>
    <row r="4" spans="1:11" ht="15">
      <c r="A4" s="123" t="s">
        <v>124</v>
      </c>
      <c r="B4" s="123" t="s">
        <v>125</v>
      </c>
      <c r="C4" s="123" t="s">
        <v>126</v>
      </c>
      <c r="K4" s="7"/>
    </row>
    <row r="5" spans="1:11" ht="14.25">
      <c r="A5" s="153" t="s">
        <v>127</v>
      </c>
      <c r="B5" s="153"/>
      <c r="C5" s="124">
        <f>C6+C13+C23+C26+C31+C36+C41+C44</f>
        <v>25630</v>
      </c>
    </row>
    <row r="6" spans="1:11" ht="14.25">
      <c r="A6" s="125" t="s">
        <v>128</v>
      </c>
      <c r="B6" s="126" t="s">
        <v>129</v>
      </c>
      <c r="C6" s="127">
        <f>SUM(C7:C12)</f>
        <v>60</v>
      </c>
    </row>
    <row r="7" spans="1:11" ht="15">
      <c r="A7" s="128"/>
      <c r="B7" s="128" t="s">
        <v>130</v>
      </c>
      <c r="C7" s="129"/>
    </row>
    <row r="8" spans="1:11" ht="15">
      <c r="A8" s="128"/>
      <c r="B8" s="128" t="s">
        <v>131</v>
      </c>
      <c r="C8" s="129">
        <v>60</v>
      </c>
    </row>
    <row r="9" spans="1:11" ht="15">
      <c r="A9" s="130"/>
      <c r="B9" s="130" t="s">
        <v>132</v>
      </c>
      <c r="C9" s="129"/>
    </row>
    <row r="10" spans="1:11" ht="15">
      <c r="A10" s="128"/>
      <c r="B10" s="128" t="s">
        <v>133</v>
      </c>
      <c r="C10" s="129"/>
    </row>
    <row r="11" spans="1:11" ht="15">
      <c r="A11" s="128"/>
      <c r="B11" s="128" t="s">
        <v>134</v>
      </c>
      <c r="C11" s="129"/>
    </row>
    <row r="12" spans="1:11" ht="15">
      <c r="A12" s="128"/>
      <c r="B12" s="128" t="s">
        <v>135</v>
      </c>
      <c r="C12" s="129"/>
    </row>
    <row r="13" spans="1:11" ht="14.25">
      <c r="A13" s="125" t="s">
        <v>136</v>
      </c>
      <c r="B13" s="126" t="s">
        <v>137</v>
      </c>
      <c r="C13" s="127">
        <f>SUM(C14:C22)</f>
        <v>12671</v>
      </c>
    </row>
    <row r="14" spans="1:11" ht="15">
      <c r="A14" s="130"/>
      <c r="B14" s="130" t="s">
        <v>138</v>
      </c>
      <c r="C14" s="129">
        <v>26</v>
      </c>
    </row>
    <row r="15" spans="1:11" ht="15">
      <c r="A15" s="128"/>
      <c r="B15" s="128" t="s">
        <v>139</v>
      </c>
      <c r="C15" s="129">
        <v>161</v>
      </c>
    </row>
    <row r="16" spans="1:11" ht="15">
      <c r="A16" s="128"/>
      <c r="B16" s="128" t="s">
        <v>140</v>
      </c>
      <c r="C16" s="129">
        <v>72</v>
      </c>
    </row>
    <row r="17" spans="1:3" ht="15">
      <c r="A17" s="119"/>
      <c r="B17" s="119" t="s">
        <v>141</v>
      </c>
      <c r="C17" s="129">
        <v>9668</v>
      </c>
    </row>
    <row r="18" spans="1:3" ht="15">
      <c r="A18" s="128"/>
      <c r="B18" s="128" t="s">
        <v>142</v>
      </c>
      <c r="C18" s="129">
        <v>467</v>
      </c>
    </row>
    <row r="19" spans="1:3" ht="15">
      <c r="A19" s="119"/>
      <c r="B19" s="119" t="s">
        <v>143</v>
      </c>
      <c r="C19" s="129">
        <v>770</v>
      </c>
    </row>
    <row r="20" spans="1:3" ht="15">
      <c r="A20" s="128"/>
      <c r="B20" s="128" t="s">
        <v>144</v>
      </c>
      <c r="C20" s="129">
        <v>608</v>
      </c>
    </row>
    <row r="21" spans="1:3" ht="15">
      <c r="A21" s="131"/>
      <c r="B21" s="131" t="s">
        <v>145</v>
      </c>
      <c r="C21" s="129">
        <v>899</v>
      </c>
    </row>
    <row r="22" spans="1:3" ht="15">
      <c r="A22" s="128"/>
      <c r="B22" s="128" t="s">
        <v>146</v>
      </c>
      <c r="C22" s="129"/>
    </row>
    <row r="23" spans="1:3" ht="14.25">
      <c r="A23" s="125" t="s">
        <v>147</v>
      </c>
      <c r="B23" s="126" t="s">
        <v>148</v>
      </c>
      <c r="C23" s="127">
        <f>SUM(C24:C25)</f>
        <v>522</v>
      </c>
    </row>
    <row r="24" spans="1:3" ht="15">
      <c r="A24" s="128"/>
      <c r="B24" s="128" t="s">
        <v>149</v>
      </c>
      <c r="C24" s="129">
        <v>30</v>
      </c>
    </row>
    <row r="25" spans="1:3" ht="15">
      <c r="A25" s="128"/>
      <c r="B25" s="128" t="s">
        <v>150</v>
      </c>
      <c r="C25" s="129">
        <v>492</v>
      </c>
    </row>
    <row r="26" spans="1:3" ht="14.25">
      <c r="A26" s="125" t="s">
        <v>151</v>
      </c>
      <c r="B26" s="126" t="s">
        <v>152</v>
      </c>
      <c r="C26" s="127">
        <f>SUM(C27:C30)</f>
        <v>1588</v>
      </c>
    </row>
    <row r="27" spans="1:3" ht="15">
      <c r="A27" s="132"/>
      <c r="B27" s="132" t="s">
        <v>153</v>
      </c>
      <c r="C27" s="129">
        <f>487+770</f>
        <v>1257</v>
      </c>
    </row>
    <row r="28" spans="1:3" ht="15">
      <c r="A28" s="133"/>
      <c r="B28" s="133" t="s">
        <v>154</v>
      </c>
      <c r="C28" s="129"/>
    </row>
    <row r="29" spans="1:3" ht="15">
      <c r="A29" s="134"/>
      <c r="B29" s="119" t="s">
        <v>155</v>
      </c>
      <c r="C29" s="129">
        <v>331</v>
      </c>
    </row>
    <row r="30" spans="1:3" ht="15">
      <c r="A30" s="130"/>
      <c r="B30" s="130" t="s">
        <v>156</v>
      </c>
      <c r="C30" s="129"/>
    </row>
    <row r="31" spans="1:3" ht="14.25">
      <c r="A31" s="125" t="s">
        <v>157</v>
      </c>
      <c r="B31" s="126" t="s">
        <v>158</v>
      </c>
      <c r="C31" s="127">
        <f>SUM(C32:C35)</f>
        <v>9620</v>
      </c>
    </row>
    <row r="32" spans="1:3" ht="15">
      <c r="A32" s="130"/>
      <c r="B32" s="130" t="s">
        <v>159</v>
      </c>
      <c r="C32" s="129"/>
    </row>
    <row r="33" spans="1:3" ht="15">
      <c r="A33" s="128"/>
      <c r="B33" s="119" t="s">
        <v>160</v>
      </c>
      <c r="C33" s="129"/>
    </row>
    <row r="34" spans="1:3" ht="15">
      <c r="A34" s="128"/>
      <c r="B34" s="133" t="s">
        <v>161</v>
      </c>
      <c r="C34" s="129"/>
    </row>
    <row r="35" spans="1:3" ht="15">
      <c r="A35" s="130"/>
      <c r="B35" s="130" t="s">
        <v>162</v>
      </c>
      <c r="C35" s="129">
        <v>9620</v>
      </c>
    </row>
    <row r="36" spans="1:3" ht="14.25">
      <c r="A36" s="125" t="s">
        <v>163</v>
      </c>
      <c r="B36" s="126" t="s">
        <v>164</v>
      </c>
      <c r="C36" s="127">
        <f>SUM(C37:C40)</f>
        <v>1139</v>
      </c>
    </row>
    <row r="37" spans="1:3" ht="15">
      <c r="A37" s="128"/>
      <c r="B37" s="128" t="s">
        <v>165</v>
      </c>
      <c r="C37" s="129"/>
    </row>
    <row r="38" spans="1:3" ht="15">
      <c r="A38" s="128"/>
      <c r="B38" s="128" t="s">
        <v>166</v>
      </c>
      <c r="C38" s="129"/>
    </row>
    <row r="39" spans="1:3" ht="15">
      <c r="A39" s="128"/>
      <c r="B39" s="128" t="s">
        <v>167</v>
      </c>
      <c r="C39" s="129">
        <v>1139</v>
      </c>
    </row>
    <row r="40" spans="1:3" ht="15">
      <c r="A40" s="128"/>
      <c r="B40" s="128" t="s">
        <v>168</v>
      </c>
      <c r="C40" s="129"/>
    </row>
    <row r="41" spans="1:3" ht="14.25">
      <c r="A41" s="125" t="s">
        <v>169</v>
      </c>
      <c r="B41" s="126" t="s">
        <v>170</v>
      </c>
      <c r="C41" s="127">
        <f>SUM(C42:C43)</f>
        <v>30</v>
      </c>
    </row>
    <row r="42" spans="1:3" ht="15">
      <c r="A42" s="128"/>
      <c r="B42" s="128" t="s">
        <v>171</v>
      </c>
      <c r="C42" s="129">
        <v>30</v>
      </c>
    </row>
    <row r="43" spans="1:3" ht="15">
      <c r="A43" s="128"/>
      <c r="B43" s="128" t="s">
        <v>172</v>
      </c>
      <c r="C43" s="129"/>
    </row>
    <row r="44" spans="1:3" ht="14.25">
      <c r="A44" s="125" t="s">
        <v>173</v>
      </c>
      <c r="B44" s="126" t="s">
        <v>174</v>
      </c>
      <c r="C44" s="127"/>
    </row>
    <row r="46" spans="1:3">
      <c r="A46" s="122" t="s">
        <v>175</v>
      </c>
    </row>
  </sheetData>
  <mergeCells count="3">
    <mergeCell ref="A2:C2"/>
    <mergeCell ref="A3:C3"/>
    <mergeCell ref="A5:B5"/>
  </mergeCells>
  <phoneticPr fontId="35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landscape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6"/>
  <sheetViews>
    <sheetView showZeros="0" workbookViewId="0">
      <pane ySplit="16" topLeftCell="A17" activePane="bottomLeft" state="frozen"/>
      <selection pane="bottomLeft" activeCell="G34" sqref="G34"/>
    </sheetView>
  </sheetViews>
  <sheetFormatPr defaultColWidth="9" defaultRowHeight="13.5"/>
  <cols>
    <col min="1" max="1" width="53.75" style="1" customWidth="1"/>
    <col min="2" max="2" width="16.875" style="1" customWidth="1"/>
    <col min="3" max="8" width="11.75" style="1" customWidth="1"/>
    <col min="9" max="9" width="6.5" style="2" customWidth="1"/>
    <col min="10" max="16384" width="9" style="2"/>
  </cols>
  <sheetData>
    <row r="1" spans="1:9" s="97" customFormat="1" ht="15">
      <c r="A1" s="95" t="s">
        <v>176</v>
      </c>
      <c r="B1" s="95"/>
      <c r="C1" s="96"/>
      <c r="D1" s="96"/>
      <c r="E1" s="96"/>
      <c r="F1" s="96"/>
      <c r="G1" s="96"/>
      <c r="H1" s="96"/>
    </row>
    <row r="2" spans="1:9" s="97" customFormat="1" ht="25.5">
      <c r="A2" s="154" t="s">
        <v>197</v>
      </c>
      <c r="B2" s="154"/>
      <c r="C2" s="154"/>
      <c r="D2" s="154"/>
      <c r="E2" s="154"/>
      <c r="F2" s="154"/>
      <c r="G2" s="154"/>
      <c r="H2" s="154"/>
      <c r="I2" s="98"/>
    </row>
    <row r="3" spans="1:9" s="97" customFormat="1" ht="15">
      <c r="A3" s="155" t="s">
        <v>198</v>
      </c>
      <c r="B3" s="155"/>
      <c r="C3" s="155"/>
      <c r="D3" s="155"/>
      <c r="E3" s="155"/>
      <c r="F3" s="155"/>
      <c r="G3" s="155"/>
      <c r="H3" s="155"/>
    </row>
    <row r="4" spans="1:9" s="97" customFormat="1" ht="15">
      <c r="A4" s="156"/>
      <c r="B4" s="157" t="s">
        <v>114</v>
      </c>
      <c r="C4" s="156" t="s">
        <v>199</v>
      </c>
      <c r="D4" s="156"/>
      <c r="E4" s="156"/>
      <c r="F4" s="156"/>
      <c r="G4" s="156"/>
      <c r="H4" s="156"/>
    </row>
    <row r="5" spans="1:9" s="97" customFormat="1" ht="30">
      <c r="A5" s="156"/>
      <c r="B5" s="158"/>
      <c r="C5" s="156" t="s">
        <v>200</v>
      </c>
      <c r="D5" s="156"/>
      <c r="E5" s="99" t="s">
        <v>201</v>
      </c>
      <c r="F5" s="99" t="s">
        <v>202</v>
      </c>
      <c r="G5" s="156" t="s">
        <v>203</v>
      </c>
      <c r="H5" s="156" t="s">
        <v>204</v>
      </c>
    </row>
    <row r="6" spans="1:9" s="97" customFormat="1" ht="15">
      <c r="A6" s="156"/>
      <c r="B6" s="159"/>
      <c r="C6" s="99" t="s">
        <v>205</v>
      </c>
      <c r="D6" s="99" t="s">
        <v>206</v>
      </c>
      <c r="E6" s="99" t="s">
        <v>207</v>
      </c>
      <c r="F6" s="99" t="s">
        <v>208</v>
      </c>
      <c r="G6" s="156"/>
      <c r="H6" s="156"/>
    </row>
    <row r="7" spans="1:9" s="97" customFormat="1" ht="15">
      <c r="A7" s="100" t="s">
        <v>127</v>
      </c>
      <c r="B7" s="101">
        <f>SUM(B8:B16)</f>
        <v>233.91000000000003</v>
      </c>
      <c r="C7" s="101">
        <f t="shared" ref="C7:H7" si="0">SUM(C8:C16)</f>
        <v>37</v>
      </c>
      <c r="D7" s="101">
        <f t="shared" si="0"/>
        <v>75.06</v>
      </c>
      <c r="E7" s="101">
        <f t="shared" si="0"/>
        <v>19</v>
      </c>
      <c r="F7" s="101">
        <f t="shared" si="0"/>
        <v>20.149999999999999</v>
      </c>
      <c r="G7" s="101">
        <f t="shared" si="0"/>
        <v>0.9</v>
      </c>
      <c r="H7" s="101">
        <f t="shared" si="0"/>
        <v>81.8</v>
      </c>
    </row>
    <row r="8" spans="1:9" s="97" customFormat="1" ht="15">
      <c r="A8" s="102" t="s">
        <v>209</v>
      </c>
      <c r="B8" s="101">
        <f t="shared" ref="B8:B16" si="1">SUM(C8:H8)</f>
        <v>95.350000000000009</v>
      </c>
      <c r="C8" s="101">
        <v>25</v>
      </c>
      <c r="D8" s="101">
        <v>32.5</v>
      </c>
      <c r="E8" s="101">
        <v>19</v>
      </c>
      <c r="F8" s="101">
        <v>16.149999999999999</v>
      </c>
      <c r="G8" s="101">
        <v>0.9</v>
      </c>
      <c r="H8" s="101">
        <v>1.8</v>
      </c>
    </row>
    <row r="9" spans="1:9" s="97" customFormat="1" ht="15">
      <c r="A9" s="102" t="s">
        <v>210</v>
      </c>
      <c r="B9" s="101">
        <f t="shared" si="1"/>
        <v>6</v>
      </c>
      <c r="C9" s="101"/>
      <c r="D9" s="101"/>
      <c r="E9" s="101"/>
      <c r="F9" s="101"/>
      <c r="G9" s="101"/>
      <c r="H9" s="101">
        <v>6</v>
      </c>
    </row>
    <row r="10" spans="1:9" s="97" customFormat="1" ht="15">
      <c r="A10" s="102" t="s">
        <v>211</v>
      </c>
      <c r="B10" s="101">
        <f t="shared" si="1"/>
        <v>19</v>
      </c>
      <c r="C10" s="101"/>
      <c r="D10" s="101"/>
      <c r="E10" s="101"/>
      <c r="F10" s="101">
        <v>1</v>
      </c>
      <c r="G10" s="101"/>
      <c r="H10" s="101">
        <v>18</v>
      </c>
    </row>
    <row r="11" spans="1:9" s="97" customFormat="1" ht="15">
      <c r="A11" s="102" t="s">
        <v>212</v>
      </c>
      <c r="B11" s="101">
        <f t="shared" si="1"/>
        <v>26</v>
      </c>
      <c r="C11" s="101"/>
      <c r="D11" s="101"/>
      <c r="E11" s="101"/>
      <c r="F11" s="101">
        <v>1</v>
      </c>
      <c r="G11" s="101"/>
      <c r="H11" s="101">
        <v>25</v>
      </c>
    </row>
    <row r="12" spans="1:9" s="97" customFormat="1" ht="15">
      <c r="A12" s="102" t="s">
        <v>213</v>
      </c>
      <c r="B12" s="101">
        <f t="shared" si="1"/>
        <v>34.5</v>
      </c>
      <c r="C12" s="101"/>
      <c r="D12" s="101">
        <v>2.5</v>
      </c>
      <c r="E12" s="101"/>
      <c r="F12" s="101">
        <v>2</v>
      </c>
      <c r="G12" s="101"/>
      <c r="H12" s="101">
        <v>30</v>
      </c>
    </row>
    <row r="13" spans="1:9" s="97" customFormat="1" ht="15">
      <c r="A13" s="102" t="s">
        <v>214</v>
      </c>
      <c r="B13" s="101">
        <f t="shared" si="1"/>
        <v>0</v>
      </c>
      <c r="C13" s="101"/>
      <c r="D13" s="101"/>
      <c r="E13" s="101"/>
      <c r="F13" s="101"/>
      <c r="G13" s="101"/>
      <c r="H13" s="101"/>
    </row>
    <row r="14" spans="1:9" s="97" customFormat="1" ht="15">
      <c r="A14" s="102" t="s">
        <v>215</v>
      </c>
      <c r="B14" s="101">
        <f t="shared" si="1"/>
        <v>34.659999999999997</v>
      </c>
      <c r="C14" s="101"/>
      <c r="D14" s="101">
        <v>34.659999999999997</v>
      </c>
      <c r="E14" s="101"/>
      <c r="F14" s="101"/>
      <c r="G14" s="101"/>
      <c r="H14" s="101"/>
    </row>
    <row r="15" spans="1:9" s="97" customFormat="1" ht="15">
      <c r="A15" s="102" t="s">
        <v>216</v>
      </c>
      <c r="B15" s="101">
        <f t="shared" si="1"/>
        <v>17.399999999999999</v>
      </c>
      <c r="C15" s="101">
        <v>12</v>
      </c>
      <c r="D15" s="101">
        <v>5.4</v>
      </c>
      <c r="E15" s="101"/>
      <c r="F15" s="101"/>
      <c r="G15" s="101"/>
      <c r="H15" s="101"/>
    </row>
    <row r="16" spans="1:9" s="97" customFormat="1" ht="15">
      <c r="A16" s="102" t="s">
        <v>217</v>
      </c>
      <c r="B16" s="101">
        <f t="shared" si="1"/>
        <v>1</v>
      </c>
      <c r="C16" s="101"/>
      <c r="D16" s="101"/>
      <c r="E16" s="101"/>
      <c r="F16" s="101"/>
      <c r="G16" s="101"/>
      <c r="H16" s="101">
        <v>1</v>
      </c>
    </row>
  </sheetData>
  <mergeCells count="8">
    <mergeCell ref="A2:H2"/>
    <mergeCell ref="A3:H3"/>
    <mergeCell ref="A4:A6"/>
    <mergeCell ref="B4:B6"/>
    <mergeCell ref="C4:H4"/>
    <mergeCell ref="C5:D5"/>
    <mergeCell ref="G5:G6"/>
    <mergeCell ref="H5:H6"/>
  </mergeCells>
  <phoneticPr fontId="35" type="noConversion"/>
  <printOptions horizontalCentered="1"/>
  <pageMargins left="0.16111111111111101" right="0.16111111111111101" top="0.66874999999999996" bottom="0.94444444444444398" header="0.50763888888888897" footer="0.50763888888888897"/>
  <pageSetup paperSize="9" fitToHeight="0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36" sqref="N36"/>
    </sheetView>
  </sheetViews>
  <sheetFormatPr defaultRowHeight="13.5"/>
  <sheetData/>
  <phoneticPr fontId="3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pane xSplit="1" ySplit="4" topLeftCell="B5" activePane="bottomRight" state="frozen"/>
      <selection pane="topRight"/>
      <selection pane="bottomLeft"/>
      <selection pane="bottomRight" activeCell="I8" sqref="I8:I11"/>
    </sheetView>
  </sheetViews>
  <sheetFormatPr defaultColWidth="9" defaultRowHeight="13.5"/>
  <cols>
    <col min="1" max="1" width="31.5" customWidth="1"/>
    <col min="2" max="2" width="10.875" customWidth="1"/>
    <col min="3" max="3" width="10.75" style="32" customWidth="1"/>
    <col min="4" max="4" width="9" style="32" customWidth="1"/>
    <col min="5" max="5" width="29.5" customWidth="1"/>
    <col min="6" max="6" width="10.875" customWidth="1"/>
    <col min="7" max="7" width="12" style="32" customWidth="1"/>
    <col min="8" max="8" width="9.75" style="32" customWidth="1"/>
    <col min="9" max="9" width="12.375" customWidth="1"/>
  </cols>
  <sheetData>
    <row r="1" spans="1:9" ht="15">
      <c r="A1" s="61" t="s">
        <v>46</v>
      </c>
      <c r="B1" s="61"/>
      <c r="C1" s="21"/>
      <c r="D1" s="21"/>
      <c r="E1" s="20"/>
      <c r="F1" s="20"/>
      <c r="G1" s="21"/>
      <c r="H1" s="21"/>
    </row>
    <row r="2" spans="1:9" ht="25.9" customHeight="1">
      <c r="A2" s="136" t="s">
        <v>228</v>
      </c>
      <c r="B2" s="136"/>
      <c r="C2" s="136"/>
      <c r="D2" s="136"/>
      <c r="E2" s="136"/>
      <c r="F2" s="136"/>
      <c r="G2" s="136"/>
      <c r="H2" s="136"/>
    </row>
    <row r="3" spans="1:9" ht="15">
      <c r="A3" s="137" t="s">
        <v>47</v>
      </c>
      <c r="B3" s="137"/>
      <c r="C3" s="137"/>
      <c r="D3" s="137"/>
      <c r="E3" s="137"/>
      <c r="F3" s="137"/>
      <c r="G3" s="137"/>
      <c r="H3" s="137"/>
    </row>
    <row r="4" spans="1:9" ht="36" customHeight="1">
      <c r="A4" s="55" t="s">
        <v>2</v>
      </c>
      <c r="B4" s="34" t="s">
        <v>193</v>
      </c>
      <c r="C4" s="34" t="s">
        <v>195</v>
      </c>
      <c r="D4" s="55" t="s">
        <v>48</v>
      </c>
      <c r="E4" s="35" t="s">
        <v>49</v>
      </c>
      <c r="F4" s="34" t="s">
        <v>194</v>
      </c>
      <c r="G4" s="34" t="s">
        <v>195</v>
      </c>
      <c r="H4" s="55" t="s">
        <v>48</v>
      </c>
      <c r="I4" s="31"/>
    </row>
    <row r="5" spans="1:9" ht="18" customHeight="1">
      <c r="A5" s="29" t="s">
        <v>6</v>
      </c>
      <c r="B5" s="78">
        <f>'2025一般预计完成'!D5</f>
        <v>77883</v>
      </c>
      <c r="C5" s="78">
        <f>C6+C16</f>
        <v>59323</v>
      </c>
      <c r="D5" s="56">
        <f t="shared" ref="D5:D17" si="0">B5/C5-1</f>
        <v>0.31286347622338728</v>
      </c>
      <c r="E5" s="29" t="s">
        <v>7</v>
      </c>
      <c r="F5" s="78">
        <f>SUM(F6:F25)</f>
        <v>69008</v>
      </c>
      <c r="G5" s="30">
        <f>SUM(G6:G24)</f>
        <v>45438</v>
      </c>
      <c r="H5" s="56">
        <f t="shared" ref="H5:H24" si="1">F5/G5-1</f>
        <v>0.51872881728949327</v>
      </c>
    </row>
    <row r="6" spans="1:9" ht="18" customHeight="1">
      <c r="A6" s="69" t="s">
        <v>8</v>
      </c>
      <c r="B6" s="78">
        <f>'2025一般预计完成'!D6</f>
        <v>75456</v>
      </c>
      <c r="C6" s="78">
        <f>SUM(C7:C15)</f>
        <v>57181</v>
      </c>
      <c r="D6" s="56">
        <f t="shared" si="0"/>
        <v>0.31959916755565665</v>
      </c>
      <c r="E6" s="70" t="s">
        <v>9</v>
      </c>
      <c r="F6" s="39">
        <v>6184</v>
      </c>
      <c r="G6" s="87">
        <v>5226</v>
      </c>
      <c r="H6" s="46">
        <f t="shared" si="1"/>
        <v>0.1833141982395714</v>
      </c>
    </row>
    <row r="7" spans="1:9" ht="18" customHeight="1">
      <c r="A7" s="24" t="s">
        <v>10</v>
      </c>
      <c r="B7" s="79">
        <f>'2025一般预计完成'!D7</f>
        <v>27879</v>
      </c>
      <c r="C7" s="87">
        <v>29010</v>
      </c>
      <c r="D7" s="46">
        <f t="shared" si="0"/>
        <v>-3.8986556359875912E-2</v>
      </c>
      <c r="E7" s="70" t="s">
        <v>11</v>
      </c>
      <c r="F7" s="39">
        <v>3489</v>
      </c>
      <c r="G7" s="87">
        <v>3011</v>
      </c>
      <c r="H7" s="46">
        <f t="shared" si="1"/>
        <v>0.15875124543341079</v>
      </c>
    </row>
    <row r="8" spans="1:9" ht="18" customHeight="1">
      <c r="A8" s="24" t="s">
        <v>12</v>
      </c>
      <c r="B8" s="79">
        <f>'2025一般预计完成'!D8</f>
        <v>6683</v>
      </c>
      <c r="C8" s="87">
        <v>7945</v>
      </c>
      <c r="D8" s="46">
        <f t="shared" si="0"/>
        <v>-0.15884203901825045</v>
      </c>
      <c r="E8" s="70" t="s">
        <v>13</v>
      </c>
      <c r="F8" s="39">
        <v>25067</v>
      </c>
      <c r="G8" s="87">
        <v>11728</v>
      </c>
      <c r="H8" s="46">
        <f t="shared" si="1"/>
        <v>1.1373635743519781</v>
      </c>
      <c r="I8" s="103"/>
    </row>
    <row r="9" spans="1:9" ht="18" customHeight="1">
      <c r="A9" s="24" t="s">
        <v>14</v>
      </c>
      <c r="B9" s="79">
        <f>'2025一般预计完成'!D9</f>
        <v>19523</v>
      </c>
      <c r="C9" s="87">
        <v>2668</v>
      </c>
      <c r="D9" s="46">
        <f t="shared" si="0"/>
        <v>6.3174662668665666</v>
      </c>
      <c r="E9" s="70" t="s">
        <v>15</v>
      </c>
      <c r="F9" s="39">
        <v>1</v>
      </c>
      <c r="G9" s="87">
        <v>540</v>
      </c>
      <c r="H9" s="46">
        <f t="shared" si="1"/>
        <v>-0.99814814814814812</v>
      </c>
    </row>
    <row r="10" spans="1:9" ht="18" customHeight="1">
      <c r="A10" s="24" t="s">
        <v>16</v>
      </c>
      <c r="B10" s="79">
        <f>'2025一般预计完成'!D10</f>
        <v>3481</v>
      </c>
      <c r="C10" s="87">
        <v>3001</v>
      </c>
      <c r="D10" s="46">
        <f t="shared" si="0"/>
        <v>0.15994668443852045</v>
      </c>
      <c r="E10" s="70" t="s">
        <v>17</v>
      </c>
      <c r="F10" s="39">
        <v>363</v>
      </c>
      <c r="G10" s="87">
        <v>361</v>
      </c>
      <c r="H10" s="46">
        <f t="shared" si="1"/>
        <v>5.5401662049860967E-3</v>
      </c>
    </row>
    <row r="11" spans="1:9" ht="18" customHeight="1">
      <c r="A11" s="24" t="s">
        <v>18</v>
      </c>
      <c r="B11" s="79">
        <f>'2025一般预计完成'!D11</f>
        <v>4022</v>
      </c>
      <c r="C11" s="87">
        <v>3686</v>
      </c>
      <c r="D11" s="46">
        <f t="shared" si="0"/>
        <v>9.1155724362452561E-2</v>
      </c>
      <c r="E11" s="70" t="s">
        <v>19</v>
      </c>
      <c r="F11" s="39">
        <v>9522</v>
      </c>
      <c r="G11" s="87">
        <v>9214</v>
      </c>
      <c r="H11" s="46">
        <f t="shared" si="1"/>
        <v>3.3427393097460456E-2</v>
      </c>
      <c r="I11" s="103"/>
    </row>
    <row r="12" spans="1:9" ht="18" customHeight="1">
      <c r="A12" s="24" t="s">
        <v>20</v>
      </c>
      <c r="B12" s="79">
        <f>'2025一般预计完成'!D12</f>
        <v>2198</v>
      </c>
      <c r="C12" s="87">
        <v>-5778</v>
      </c>
      <c r="D12" s="46">
        <f t="shared" si="0"/>
        <v>-1.3804084458290067</v>
      </c>
      <c r="E12" s="70" t="s">
        <v>21</v>
      </c>
      <c r="F12" s="39">
        <v>6091</v>
      </c>
      <c r="G12" s="87">
        <v>2974</v>
      </c>
      <c r="H12" s="46">
        <f t="shared" si="1"/>
        <v>1.0480833893745798</v>
      </c>
    </row>
    <row r="13" spans="1:9" ht="18" customHeight="1">
      <c r="A13" s="24" t="s">
        <v>22</v>
      </c>
      <c r="B13" s="79">
        <f>'2025一般预计完成'!D13</f>
        <v>6009</v>
      </c>
      <c r="C13" s="87">
        <v>11473</v>
      </c>
      <c r="D13" s="46">
        <f t="shared" si="0"/>
        <v>-0.47624858363113398</v>
      </c>
      <c r="E13" s="70" t="s">
        <v>23</v>
      </c>
      <c r="F13" s="39">
        <v>462</v>
      </c>
      <c r="G13" s="87">
        <v>419</v>
      </c>
      <c r="H13" s="46">
        <f t="shared" si="1"/>
        <v>0.10262529832935563</v>
      </c>
    </row>
    <row r="14" spans="1:9" ht="18" customHeight="1">
      <c r="A14" s="24" t="s">
        <v>24</v>
      </c>
      <c r="B14" s="79">
        <f>'2025一般预计完成'!D14</f>
        <v>2352</v>
      </c>
      <c r="C14" s="87">
        <v>2193</v>
      </c>
      <c r="D14" s="46">
        <f t="shared" si="0"/>
        <v>7.2503419972640204E-2</v>
      </c>
      <c r="E14" s="70" t="s">
        <v>25</v>
      </c>
      <c r="F14" s="87">
        <v>9150</v>
      </c>
      <c r="G14" s="87">
        <v>5673</v>
      </c>
      <c r="H14" s="46">
        <f t="shared" si="1"/>
        <v>0.61290322580645151</v>
      </c>
    </row>
    <row r="15" spans="1:9" ht="18" customHeight="1">
      <c r="A15" s="72" t="s">
        <v>26</v>
      </c>
      <c r="B15" s="79">
        <f>'2025一般预计完成'!D15</f>
        <v>3309</v>
      </c>
      <c r="C15" s="87">
        <v>2983</v>
      </c>
      <c r="D15" s="46">
        <f t="shared" si="0"/>
        <v>0.10928595373784789</v>
      </c>
      <c r="E15" s="70" t="s">
        <v>27</v>
      </c>
      <c r="F15" s="87">
        <v>4329</v>
      </c>
      <c r="G15" s="87">
        <v>1668</v>
      </c>
      <c r="H15" s="46">
        <f t="shared" si="1"/>
        <v>1.5953237410071943</v>
      </c>
    </row>
    <row r="16" spans="1:9" ht="18" customHeight="1">
      <c r="A16" s="69" t="s">
        <v>28</v>
      </c>
      <c r="B16" s="78">
        <f>'2025一般预计完成'!D16</f>
        <v>2427</v>
      </c>
      <c r="C16" s="78">
        <f>SUM(C17:C22)</f>
        <v>2142</v>
      </c>
      <c r="D16" s="56">
        <f t="shared" si="0"/>
        <v>0.13305322128851538</v>
      </c>
      <c r="E16" s="70" t="s">
        <v>29</v>
      </c>
      <c r="F16" s="87"/>
      <c r="G16" s="87">
        <v>0</v>
      </c>
      <c r="H16" s="46" t="e">
        <f t="shared" si="1"/>
        <v>#DIV/0!</v>
      </c>
    </row>
    <row r="17" spans="1:8" ht="18" customHeight="1">
      <c r="A17" s="24" t="s">
        <v>30</v>
      </c>
      <c r="B17" s="79">
        <f>'2025一般预计完成'!D17</f>
        <v>2427</v>
      </c>
      <c r="C17" s="87">
        <v>2142</v>
      </c>
      <c r="D17" s="46">
        <f t="shared" si="0"/>
        <v>0.13305322128851538</v>
      </c>
      <c r="E17" s="70" t="s">
        <v>31</v>
      </c>
      <c r="F17" s="87">
        <v>9</v>
      </c>
      <c r="G17" s="87">
        <v>346</v>
      </c>
      <c r="H17" s="46">
        <f t="shared" si="1"/>
        <v>-0.97398843930635837</v>
      </c>
    </row>
    <row r="18" spans="1:8" ht="18" customHeight="1">
      <c r="A18" s="24" t="s">
        <v>32</v>
      </c>
      <c r="B18" s="79">
        <f>'2025一般预计完成'!D18</f>
        <v>0</v>
      </c>
      <c r="C18" s="79"/>
      <c r="D18" s="46"/>
      <c r="E18" s="70" t="s">
        <v>33</v>
      </c>
      <c r="F18" s="87"/>
      <c r="G18" s="87">
        <v>313</v>
      </c>
      <c r="H18" s="46"/>
    </row>
    <row r="19" spans="1:8" ht="18" customHeight="1">
      <c r="A19" s="24" t="s">
        <v>34</v>
      </c>
      <c r="B19" s="79">
        <f>'2025一般预计完成'!D19</f>
        <v>0</v>
      </c>
      <c r="C19" s="40"/>
      <c r="D19" s="46"/>
      <c r="E19" s="73" t="s">
        <v>35</v>
      </c>
      <c r="F19" s="87">
        <v>155</v>
      </c>
      <c r="G19" s="87">
        <v>119</v>
      </c>
      <c r="H19" s="46"/>
    </row>
    <row r="20" spans="1:8" ht="18" customHeight="1">
      <c r="A20" s="24" t="s">
        <v>36</v>
      </c>
      <c r="B20" s="79">
        <f>'2025一般预计完成'!D20</f>
        <v>0</v>
      </c>
      <c r="C20" s="80"/>
      <c r="D20" s="46"/>
      <c r="E20" s="73" t="s">
        <v>37</v>
      </c>
      <c r="F20" s="87">
        <v>3867</v>
      </c>
      <c r="G20" s="87">
        <v>3713</v>
      </c>
      <c r="H20" s="46">
        <f t="shared" si="1"/>
        <v>4.1475895502289362E-2</v>
      </c>
    </row>
    <row r="21" spans="1:8" ht="18" customHeight="1">
      <c r="A21" s="24" t="s">
        <v>38</v>
      </c>
      <c r="B21" s="79">
        <f>'2025一般预计完成'!D21</f>
        <v>0</v>
      </c>
      <c r="C21" s="79"/>
      <c r="D21" s="46"/>
      <c r="E21" s="73" t="s">
        <v>39</v>
      </c>
      <c r="F21" s="87"/>
      <c r="G21" s="87">
        <v>0</v>
      </c>
      <c r="H21" s="46"/>
    </row>
    <row r="22" spans="1:8" ht="15">
      <c r="A22" s="24" t="s">
        <v>40</v>
      </c>
      <c r="B22" s="79">
        <f>'2025一般预计完成'!D22</f>
        <v>0</v>
      </c>
      <c r="C22" s="79"/>
      <c r="D22" s="46"/>
      <c r="E22" s="59" t="s">
        <v>41</v>
      </c>
      <c r="F22" s="87">
        <v>319</v>
      </c>
      <c r="G22" s="87">
        <v>133</v>
      </c>
      <c r="H22" s="46">
        <f t="shared" si="1"/>
        <v>1.3984962406015038</v>
      </c>
    </row>
    <row r="23" spans="1:8" ht="15.95" customHeight="1">
      <c r="A23" s="75"/>
      <c r="B23" s="39"/>
      <c r="C23" s="76"/>
      <c r="D23" s="46"/>
      <c r="E23" s="73" t="s">
        <v>42</v>
      </c>
      <c r="F23" s="87"/>
      <c r="G23" s="87">
        <v>0</v>
      </c>
      <c r="H23" s="46" t="e">
        <f t="shared" si="1"/>
        <v>#DIV/0!</v>
      </c>
    </row>
    <row r="24" spans="1:8" ht="15.95" customHeight="1">
      <c r="A24" s="75"/>
      <c r="B24" s="39"/>
      <c r="C24" s="76"/>
      <c r="D24" s="76"/>
      <c r="E24" s="77" t="s">
        <v>43</v>
      </c>
      <c r="F24" s="51"/>
      <c r="G24" s="87">
        <v>0</v>
      </c>
      <c r="H24" s="46" t="e">
        <f t="shared" si="1"/>
        <v>#DIV/0!</v>
      </c>
    </row>
    <row r="25" spans="1:8" ht="15.95" customHeight="1">
      <c r="A25" s="75"/>
      <c r="B25" s="39"/>
      <c r="C25" s="76"/>
      <c r="D25" s="76"/>
      <c r="E25" s="77" t="s">
        <v>44</v>
      </c>
      <c r="F25" s="51"/>
      <c r="G25" s="23">
        <v>0</v>
      </c>
      <c r="H25" s="46"/>
    </row>
  </sheetData>
  <mergeCells count="2">
    <mergeCell ref="A2:H2"/>
    <mergeCell ref="A3:H3"/>
  </mergeCells>
  <phoneticPr fontId="35" type="noConversion"/>
  <printOptions horizontalCentered="1"/>
  <pageMargins left="0.74803149606299202" right="0.74803149606299202" top="0.78740157480314998" bottom="0.59055118110236204" header="0.511811023622047" footer="0.511811023622047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C16" sqref="C16"/>
    </sheetView>
  </sheetViews>
  <sheetFormatPr defaultColWidth="8.875" defaultRowHeight="15"/>
  <cols>
    <col min="1" max="1" width="28.125" style="20" customWidth="1"/>
    <col min="2" max="2" width="23.625" style="20" customWidth="1"/>
    <col min="3" max="3" width="34.5" style="20" customWidth="1"/>
    <col min="4" max="4" width="23.625" style="20" customWidth="1"/>
    <col min="5" max="10" width="9" style="20" customWidth="1"/>
    <col min="11" max="11" width="12.375" style="20" customWidth="1"/>
    <col min="12" max="31" width="9" style="20" customWidth="1"/>
    <col min="32" max="16384" width="8.875" style="20"/>
  </cols>
  <sheetData>
    <row r="1" spans="1:11" ht="27" customHeight="1">
      <c r="A1" s="61" t="s">
        <v>50</v>
      </c>
    </row>
    <row r="2" spans="1:11" ht="45" customHeight="1">
      <c r="A2" s="136" t="s">
        <v>229</v>
      </c>
      <c r="B2" s="136"/>
      <c r="C2" s="136"/>
      <c r="D2" s="136"/>
    </row>
    <row r="3" spans="1:11" ht="30" customHeight="1">
      <c r="A3" s="137" t="s">
        <v>47</v>
      </c>
      <c r="B3" s="137"/>
      <c r="C3" s="137"/>
      <c r="D3" s="137"/>
    </row>
    <row r="4" spans="1:11" ht="33.950000000000003" customHeight="1">
      <c r="A4" s="23" t="s">
        <v>51</v>
      </c>
      <c r="B4" s="23" t="s">
        <v>52</v>
      </c>
      <c r="C4" s="23" t="s">
        <v>51</v>
      </c>
      <c r="D4" s="23" t="s">
        <v>52</v>
      </c>
      <c r="K4" s="31"/>
    </row>
    <row r="5" spans="1:11" ht="32.1" customHeight="1">
      <c r="A5" s="27" t="s">
        <v>53</v>
      </c>
      <c r="B5" s="51">
        <f>'2025一般预计完成'!D5</f>
        <v>77883</v>
      </c>
      <c r="C5" s="24" t="s">
        <v>54</v>
      </c>
      <c r="D5" s="25">
        <f>'2025一般预计完成'!I5</f>
        <v>69008</v>
      </c>
      <c r="F5" s="66"/>
    </row>
    <row r="6" spans="1:11" ht="32.1" customHeight="1">
      <c r="A6" s="27" t="s">
        <v>55</v>
      </c>
      <c r="B6" s="25">
        <v>3325</v>
      </c>
      <c r="C6" s="27" t="s">
        <v>56</v>
      </c>
      <c r="D6" s="25">
        <v>12200</v>
      </c>
    </row>
    <row r="7" spans="1:11" ht="32.1" customHeight="1">
      <c r="A7" s="24" t="s">
        <v>57</v>
      </c>
      <c r="B7" s="25"/>
      <c r="C7" s="24" t="s">
        <v>58</v>
      </c>
      <c r="D7" s="25"/>
    </row>
    <row r="8" spans="1:11" ht="32.1" customHeight="1">
      <c r="A8" s="27" t="s">
        <v>59</v>
      </c>
      <c r="B8" s="51"/>
      <c r="C8" s="20" t="s">
        <v>60</v>
      </c>
      <c r="D8" s="25"/>
    </row>
    <row r="9" spans="1:11" ht="32.1" customHeight="1">
      <c r="A9" s="27" t="s">
        <v>61</v>
      </c>
      <c r="B9" s="25"/>
      <c r="C9" s="27" t="s">
        <v>62</v>
      </c>
      <c r="D9" s="51"/>
    </row>
    <row r="10" spans="1:11" ht="32.1" customHeight="1">
      <c r="A10" s="29" t="s">
        <v>63</v>
      </c>
      <c r="B10" s="65">
        <f>SUM(B5:B9)</f>
        <v>81208</v>
      </c>
      <c r="C10" s="29" t="s">
        <v>64</v>
      </c>
      <c r="D10" s="65">
        <f>SUM(D5:D9)</f>
        <v>81208</v>
      </c>
      <c r="F10" s="66"/>
    </row>
  </sheetData>
  <mergeCells count="2">
    <mergeCell ref="A2:D2"/>
    <mergeCell ref="A3:D3"/>
  </mergeCells>
  <phoneticPr fontId="35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pane xSplit="1" ySplit="4" topLeftCell="B5" activePane="bottomRight" state="frozen"/>
      <selection pane="topRight"/>
      <selection pane="bottomLeft"/>
      <selection pane="bottomRight" activeCell="J22" sqref="J22"/>
    </sheetView>
  </sheetViews>
  <sheetFormatPr defaultColWidth="9" defaultRowHeight="13.5"/>
  <cols>
    <col min="1" max="1" width="33.375" customWidth="1"/>
    <col min="2" max="2" width="12" style="32" customWidth="1"/>
    <col min="3" max="4" width="9.875" style="32" customWidth="1"/>
    <col min="5" max="5" width="26.875" customWidth="1"/>
    <col min="6" max="8" width="11.125" style="32" customWidth="1"/>
  </cols>
  <sheetData>
    <row r="1" spans="1:8" ht="15">
      <c r="A1" s="61" t="s">
        <v>65</v>
      </c>
      <c r="B1" s="21"/>
      <c r="C1" s="21"/>
      <c r="D1" s="21"/>
      <c r="E1" s="20"/>
      <c r="F1" s="21"/>
      <c r="G1" s="21"/>
      <c r="H1" s="21"/>
    </row>
    <row r="2" spans="1:8" ht="28.15" customHeight="1">
      <c r="A2" s="136" t="s">
        <v>230</v>
      </c>
      <c r="B2" s="136"/>
      <c r="C2" s="136"/>
      <c r="D2" s="136"/>
      <c r="E2" s="136"/>
      <c r="F2" s="136"/>
      <c r="G2" s="136"/>
      <c r="H2" s="136"/>
    </row>
    <row r="3" spans="1:8" ht="18" customHeight="1">
      <c r="A3" s="137" t="s">
        <v>47</v>
      </c>
      <c r="B3" s="137"/>
      <c r="C3" s="137"/>
      <c r="D3" s="137"/>
      <c r="E3" s="137"/>
      <c r="F3" s="137"/>
      <c r="G3" s="137"/>
      <c r="H3" s="137"/>
    </row>
    <row r="4" spans="1:8" s="67" customFormat="1" ht="35.1" customHeight="1">
      <c r="A4" s="55" t="s">
        <v>2</v>
      </c>
      <c r="B4" s="34" t="s">
        <v>193</v>
      </c>
      <c r="C4" s="35" t="s">
        <v>196</v>
      </c>
      <c r="D4" s="55" t="s">
        <v>48</v>
      </c>
      <c r="E4" s="55" t="s">
        <v>66</v>
      </c>
      <c r="F4" s="35" t="s">
        <v>194</v>
      </c>
      <c r="G4" s="35" t="s">
        <v>196</v>
      </c>
      <c r="H4" s="55" t="s">
        <v>48</v>
      </c>
    </row>
    <row r="5" spans="1:8" ht="18" customHeight="1">
      <c r="A5" s="29" t="s">
        <v>6</v>
      </c>
      <c r="B5" s="65">
        <f>'2025一般预计完成'!D5</f>
        <v>77883</v>
      </c>
      <c r="C5" s="65">
        <f>C6+C16</f>
        <v>79755</v>
      </c>
      <c r="D5" s="56">
        <f t="shared" ref="D5:D17" si="0">C5/B5-1</f>
        <v>2.4036054081121749E-2</v>
      </c>
      <c r="E5" s="29" t="s">
        <v>7</v>
      </c>
      <c r="F5" s="65">
        <f>'2025一般预计完成'!I5</f>
        <v>69008</v>
      </c>
      <c r="G5" s="68">
        <f>SUM(G6:G25)</f>
        <v>66810.540000000008</v>
      </c>
      <c r="H5" s="37">
        <f t="shared" ref="H5:H22" si="1">G5/F5-1</f>
        <v>-3.1843554370507676E-2</v>
      </c>
    </row>
    <row r="6" spans="1:8" ht="18" customHeight="1">
      <c r="A6" s="69" t="s">
        <v>8</v>
      </c>
      <c r="B6" s="65">
        <f>'2025一般预计完成'!D6</f>
        <v>75456</v>
      </c>
      <c r="C6" s="65">
        <f>SUM(C7:C15)</f>
        <v>77255</v>
      </c>
      <c r="D6" s="56">
        <f t="shared" si="0"/>
        <v>2.384170907548766E-2</v>
      </c>
      <c r="E6" s="70" t="s">
        <v>9</v>
      </c>
      <c r="F6" s="23">
        <f>'2025一般预计完成'!I6</f>
        <v>6184</v>
      </c>
      <c r="G6" s="40">
        <v>6358.44</v>
      </c>
      <c r="H6" s="41">
        <f t="shared" si="1"/>
        <v>2.8208279430788963E-2</v>
      </c>
    </row>
    <row r="7" spans="1:8" ht="18" customHeight="1">
      <c r="A7" s="24" t="s">
        <v>67</v>
      </c>
      <c r="B7" s="71">
        <f>'2025一般预计完成'!D7</f>
        <v>27879</v>
      </c>
      <c r="C7" s="88">
        <v>36925</v>
      </c>
      <c r="D7" s="46">
        <f t="shared" si="0"/>
        <v>0.32447361813551412</v>
      </c>
      <c r="E7" s="70" t="s">
        <v>11</v>
      </c>
      <c r="F7" s="23">
        <f>'2025一般预计完成'!I7</f>
        <v>3489</v>
      </c>
      <c r="G7" s="40">
        <v>4064.15</v>
      </c>
      <c r="H7" s="41">
        <f t="shared" si="1"/>
        <v>0.16484666093436506</v>
      </c>
    </row>
    <row r="8" spans="1:8" ht="18" customHeight="1">
      <c r="A8" s="24" t="s">
        <v>12</v>
      </c>
      <c r="B8" s="71">
        <f>'2025一般预计完成'!D8</f>
        <v>6683</v>
      </c>
      <c r="C8" s="88">
        <v>6950</v>
      </c>
      <c r="D8" s="46">
        <f t="shared" si="0"/>
        <v>3.9952117312584079E-2</v>
      </c>
      <c r="E8" s="70" t="s">
        <v>13</v>
      </c>
      <c r="F8" s="23">
        <f>'2025一般预计完成'!I8</f>
        <v>25067</v>
      </c>
      <c r="G8" s="51">
        <f>9932.8+12286.91</f>
        <v>22219.71</v>
      </c>
      <c r="H8" s="41">
        <f t="shared" si="1"/>
        <v>-0.11358718634060716</v>
      </c>
    </row>
    <row r="9" spans="1:8" ht="18" customHeight="1">
      <c r="A9" s="24" t="s">
        <v>14</v>
      </c>
      <c r="B9" s="71">
        <f>'2025一般预计完成'!D9</f>
        <v>19523</v>
      </c>
      <c r="C9" s="88">
        <v>10900</v>
      </c>
      <c r="D9" s="46">
        <f t="shared" si="0"/>
        <v>-0.44168416739230654</v>
      </c>
      <c r="E9" s="70" t="s">
        <v>15</v>
      </c>
      <c r="F9" s="23">
        <f>'2025一般预计完成'!I9</f>
        <v>1</v>
      </c>
      <c r="G9" s="51">
        <v>60</v>
      </c>
      <c r="H9" s="41">
        <f t="shared" si="1"/>
        <v>59</v>
      </c>
    </row>
    <row r="10" spans="1:8" ht="18" customHeight="1">
      <c r="A10" s="24" t="s">
        <v>16</v>
      </c>
      <c r="B10" s="71">
        <f>'2025一般预计完成'!D10</f>
        <v>3481</v>
      </c>
      <c r="C10" s="88">
        <v>3650</v>
      </c>
      <c r="D10" s="46">
        <f t="shared" si="0"/>
        <v>4.8549267451881706E-2</v>
      </c>
      <c r="E10" s="70" t="s">
        <v>17</v>
      </c>
      <c r="F10" s="23">
        <f>'2025一般预计完成'!I10</f>
        <v>363</v>
      </c>
      <c r="G10" s="51">
        <v>463</v>
      </c>
      <c r="H10" s="41"/>
    </row>
    <row r="11" spans="1:8" ht="18" customHeight="1">
      <c r="A11" s="24" t="s">
        <v>18</v>
      </c>
      <c r="B11" s="71">
        <f>'2025一般预计完成'!D11</f>
        <v>4022</v>
      </c>
      <c r="C11" s="88">
        <v>4200</v>
      </c>
      <c r="D11" s="46">
        <f t="shared" si="0"/>
        <v>4.4256588761810045E-2</v>
      </c>
      <c r="E11" s="70" t="s">
        <v>19</v>
      </c>
      <c r="F11" s="23">
        <f>'2025一般预计完成'!I11</f>
        <v>9522</v>
      </c>
      <c r="G11" s="51">
        <v>12532</v>
      </c>
      <c r="H11" s="41">
        <f t="shared" si="1"/>
        <v>0.31611006091157323</v>
      </c>
    </row>
    <row r="12" spans="1:8" ht="18" customHeight="1">
      <c r="A12" s="24" t="s">
        <v>20</v>
      </c>
      <c r="B12" s="71">
        <f>'2025一般预计完成'!D12</f>
        <v>2198</v>
      </c>
      <c r="C12" s="88">
        <v>2500</v>
      </c>
      <c r="D12" s="46">
        <f t="shared" si="0"/>
        <v>0.13739763421292084</v>
      </c>
      <c r="E12" s="70" t="s">
        <v>21</v>
      </c>
      <c r="F12" s="23">
        <f>'2025一般预计完成'!I12</f>
        <v>6091</v>
      </c>
      <c r="G12" s="51">
        <v>5452.16</v>
      </c>
      <c r="H12" s="41">
        <f t="shared" si="1"/>
        <v>-0.10488261369233298</v>
      </c>
    </row>
    <row r="13" spans="1:8" ht="18" customHeight="1">
      <c r="A13" s="24" t="s">
        <v>22</v>
      </c>
      <c r="B13" s="71">
        <f>'2025一般预计完成'!D13</f>
        <v>6009</v>
      </c>
      <c r="C13" s="88">
        <v>6090</v>
      </c>
      <c r="D13" s="46">
        <f t="shared" si="0"/>
        <v>1.3479780329505697E-2</v>
      </c>
      <c r="E13" s="70" t="s">
        <v>23</v>
      </c>
      <c r="F13" s="53">
        <f>'2025一般预计完成'!I13</f>
        <v>462</v>
      </c>
      <c r="G13" s="51">
        <v>344</v>
      </c>
      <c r="H13" s="41">
        <f t="shared" si="1"/>
        <v>-0.25541125541125542</v>
      </c>
    </row>
    <row r="14" spans="1:8" ht="18" customHeight="1">
      <c r="A14" s="24" t="s">
        <v>24</v>
      </c>
      <c r="B14" s="71">
        <f>'2025一般预计完成'!D14</f>
        <v>2352</v>
      </c>
      <c r="C14" s="88">
        <v>2440</v>
      </c>
      <c r="D14" s="46">
        <f t="shared" si="0"/>
        <v>3.7414965986394488E-2</v>
      </c>
      <c r="E14" s="70" t="s">
        <v>25</v>
      </c>
      <c r="F14" s="53">
        <f>'2025一般预计完成'!I14</f>
        <v>9150</v>
      </c>
      <c r="G14" s="51">
        <v>6315</v>
      </c>
      <c r="H14" s="41">
        <f t="shared" si="1"/>
        <v>-0.30983606557377052</v>
      </c>
    </row>
    <row r="15" spans="1:8" ht="18" customHeight="1">
      <c r="A15" s="72" t="s">
        <v>26</v>
      </c>
      <c r="B15" s="71">
        <f>'2025一般预计完成'!D15</f>
        <v>3309</v>
      </c>
      <c r="C15" s="88">
        <v>3600</v>
      </c>
      <c r="D15" s="46">
        <f t="shared" si="0"/>
        <v>8.7941976427923896E-2</v>
      </c>
      <c r="E15" s="70" t="s">
        <v>27</v>
      </c>
      <c r="F15" s="53">
        <f>'2025一般预计完成'!I15</f>
        <v>4329</v>
      </c>
      <c r="G15" s="51">
        <v>4697</v>
      </c>
      <c r="H15" s="41">
        <f t="shared" si="1"/>
        <v>8.5008085008084988E-2</v>
      </c>
    </row>
    <row r="16" spans="1:8" ht="18" customHeight="1">
      <c r="A16" s="69" t="s">
        <v>28</v>
      </c>
      <c r="B16" s="65">
        <f>'2025一般预计完成'!D16</f>
        <v>2427</v>
      </c>
      <c r="C16" s="65">
        <f>SUM(C17:C22)</f>
        <v>2500</v>
      </c>
      <c r="D16" s="56">
        <f t="shared" si="0"/>
        <v>3.0078285949732164E-2</v>
      </c>
      <c r="E16" s="70" t="s">
        <v>29</v>
      </c>
      <c r="F16" s="53">
        <f>'2025一般预计完成'!I16</f>
        <v>0</v>
      </c>
      <c r="G16" s="51"/>
      <c r="H16" s="41"/>
    </row>
    <row r="17" spans="1:8" ht="18" customHeight="1">
      <c r="A17" s="24" t="s">
        <v>30</v>
      </c>
      <c r="B17" s="71">
        <f>'2025一般预计完成'!D17</f>
        <v>2427</v>
      </c>
      <c r="C17" s="71">
        <v>2500</v>
      </c>
      <c r="D17" s="46">
        <f t="shared" si="0"/>
        <v>3.0078285949732164E-2</v>
      </c>
      <c r="E17" s="70" t="s">
        <v>31</v>
      </c>
      <c r="F17" s="53">
        <f>'2025一般预计完成'!I17</f>
        <v>9</v>
      </c>
      <c r="G17" s="51">
        <v>33</v>
      </c>
      <c r="H17" s="41">
        <f t="shared" si="1"/>
        <v>2.6666666666666665</v>
      </c>
    </row>
    <row r="18" spans="1:8" ht="18" customHeight="1">
      <c r="A18" s="24" t="s">
        <v>32</v>
      </c>
      <c r="B18" s="71">
        <f>'2025一般预计完成'!D18</f>
        <v>0</v>
      </c>
      <c r="C18" s="23"/>
      <c r="D18" s="46"/>
      <c r="E18" s="70" t="s">
        <v>33</v>
      </c>
      <c r="F18" s="53">
        <f>'2025一般预计完成'!I18</f>
        <v>0</v>
      </c>
      <c r="G18" s="51"/>
      <c r="H18" s="41"/>
    </row>
    <row r="19" spans="1:8" ht="18" customHeight="1">
      <c r="A19" s="24" t="s">
        <v>34</v>
      </c>
      <c r="B19" s="71">
        <f>'2025一般预计完成'!D19</f>
        <v>0</v>
      </c>
      <c r="C19" s="25"/>
      <c r="D19" s="46"/>
      <c r="E19" s="73" t="s">
        <v>35</v>
      </c>
      <c r="F19" s="23">
        <f>'2025一般预计完成'!I19</f>
        <v>155</v>
      </c>
      <c r="G19" s="40"/>
      <c r="H19" s="41"/>
    </row>
    <row r="20" spans="1:8" ht="15.95" customHeight="1">
      <c r="A20" s="24" t="s">
        <v>36</v>
      </c>
      <c r="B20" s="71">
        <f>'2025一般预计完成'!D20</f>
        <v>0</v>
      </c>
      <c r="C20" s="23"/>
      <c r="D20" s="46"/>
      <c r="E20" s="73" t="s">
        <v>37</v>
      </c>
      <c r="F20" s="23">
        <f>'2025一般预计完成'!I20</f>
        <v>3867</v>
      </c>
      <c r="G20" s="40">
        <v>4022.08</v>
      </c>
      <c r="H20" s="41">
        <f t="shared" si="1"/>
        <v>4.0103439358675885E-2</v>
      </c>
    </row>
    <row r="21" spans="1:8" ht="15.95" customHeight="1">
      <c r="A21" s="24" t="s">
        <v>38</v>
      </c>
      <c r="B21" s="71">
        <f>'2025一般预计完成'!D21</f>
        <v>0</v>
      </c>
      <c r="C21" s="74"/>
      <c r="D21" s="46"/>
      <c r="E21" s="73" t="s">
        <v>39</v>
      </c>
      <c r="F21" s="23">
        <f>'2025一般预计完成'!I21</f>
        <v>0</v>
      </c>
      <c r="G21" s="40"/>
      <c r="H21" s="41"/>
    </row>
    <row r="22" spans="1:8" ht="15.95" customHeight="1">
      <c r="A22" s="24" t="s">
        <v>40</v>
      </c>
      <c r="B22" s="71">
        <f>'2025一般预计完成'!D22</f>
        <v>0</v>
      </c>
      <c r="C22" s="28"/>
      <c r="D22" s="46"/>
      <c r="E22" s="75" t="s">
        <v>68</v>
      </c>
      <c r="F22" s="23">
        <f>'2025一般预计完成'!I22</f>
        <v>319</v>
      </c>
      <c r="G22" s="40">
        <v>250</v>
      </c>
      <c r="H22" s="41">
        <f t="shared" si="1"/>
        <v>-0.21630094043887149</v>
      </c>
    </row>
    <row r="23" spans="1:8" ht="15.95" customHeight="1">
      <c r="A23" s="75"/>
      <c r="B23" s="76"/>
      <c r="C23" s="76"/>
      <c r="D23" s="76"/>
      <c r="E23" s="73" t="s">
        <v>42</v>
      </c>
      <c r="F23" s="23">
        <f>'2025一般预计完成'!I23</f>
        <v>0</v>
      </c>
      <c r="G23" s="40"/>
      <c r="H23" s="41"/>
    </row>
    <row r="24" spans="1:8" ht="15.95" customHeight="1">
      <c r="A24" s="75"/>
      <c r="B24" s="76"/>
      <c r="C24" s="76"/>
      <c r="D24" s="76"/>
      <c r="E24" s="77" t="s">
        <v>43</v>
      </c>
      <c r="F24" s="71">
        <f>'2025一般预计完成'!I24</f>
        <v>0</v>
      </c>
      <c r="G24" s="25"/>
      <c r="H24" s="41"/>
    </row>
    <row r="25" spans="1:8" ht="15.95" customHeight="1">
      <c r="A25" s="75"/>
      <c r="B25" s="76"/>
      <c r="C25" s="76"/>
      <c r="D25" s="76"/>
      <c r="E25" s="77" t="s">
        <v>44</v>
      </c>
      <c r="F25" s="71">
        <f>'2025一般预计完成'!I25</f>
        <v>0</v>
      </c>
      <c r="G25" s="49"/>
      <c r="H25" s="41"/>
    </row>
  </sheetData>
  <mergeCells count="2">
    <mergeCell ref="A2:H2"/>
    <mergeCell ref="A3:H3"/>
  </mergeCells>
  <phoneticPr fontId="35" type="noConversion"/>
  <printOptions horizontalCentered="1"/>
  <pageMargins left="0.74803149606299202" right="0.74803149606299202" top="0.59055118110236204" bottom="0.59055118110236204" header="0.511811023622047" footer="0.511811023622047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D14" sqref="D14"/>
    </sheetView>
  </sheetViews>
  <sheetFormatPr defaultColWidth="8.875" defaultRowHeight="15"/>
  <cols>
    <col min="1" max="1" width="30.875" style="20" customWidth="1"/>
    <col min="2" max="2" width="21.5" style="20" customWidth="1"/>
    <col min="3" max="3" width="37" style="20" customWidth="1"/>
    <col min="4" max="4" width="23.875" style="21" customWidth="1"/>
    <col min="5" max="10" width="9" style="20" customWidth="1"/>
    <col min="11" max="11" width="12.375" style="20" customWidth="1"/>
    <col min="12" max="32" width="9" style="20" customWidth="1"/>
    <col min="33" max="16384" width="8.875" style="20"/>
  </cols>
  <sheetData>
    <row r="1" spans="1:11">
      <c r="A1" s="61" t="s">
        <v>69</v>
      </c>
    </row>
    <row r="2" spans="1:11" ht="41.1" customHeight="1">
      <c r="A2" s="136" t="s">
        <v>231</v>
      </c>
      <c r="B2" s="136"/>
      <c r="C2" s="136"/>
      <c r="D2" s="136"/>
    </row>
    <row r="3" spans="1:11" ht="27" customHeight="1">
      <c r="A3" s="137" t="s">
        <v>47</v>
      </c>
      <c r="B3" s="137"/>
      <c r="C3" s="137"/>
      <c r="D3" s="137"/>
    </row>
    <row r="4" spans="1:11" ht="33.950000000000003" customHeight="1">
      <c r="A4" s="62" t="s">
        <v>70</v>
      </c>
      <c r="B4" s="62" t="s">
        <v>52</v>
      </c>
      <c r="C4" s="62" t="s">
        <v>70</v>
      </c>
      <c r="D4" s="62" t="s">
        <v>71</v>
      </c>
      <c r="K4" s="31"/>
    </row>
    <row r="5" spans="1:11" ht="33.950000000000003" customHeight="1">
      <c r="A5" s="24" t="s">
        <v>72</v>
      </c>
      <c r="B5" s="40">
        <f>'2026一般收支'!C5</f>
        <v>79755</v>
      </c>
      <c r="C5" s="24" t="s">
        <v>54</v>
      </c>
      <c r="D5" s="51">
        <f>'2026一般收支'!G5</f>
        <v>66810.540000000008</v>
      </c>
    </row>
    <row r="6" spans="1:11" ht="33.950000000000003" customHeight="1">
      <c r="A6" s="27" t="s">
        <v>55</v>
      </c>
      <c r="B6" s="25">
        <v>2500</v>
      </c>
      <c r="C6" s="27" t="s">
        <v>56</v>
      </c>
      <c r="D6" s="40">
        <v>15444</v>
      </c>
    </row>
    <row r="7" spans="1:11" ht="33.950000000000003" customHeight="1">
      <c r="A7" s="24" t="s">
        <v>57</v>
      </c>
      <c r="B7" s="23"/>
      <c r="C7" s="24" t="s">
        <v>73</v>
      </c>
      <c r="D7" s="52"/>
    </row>
    <row r="8" spans="1:11" ht="33.950000000000003" customHeight="1">
      <c r="A8" s="27" t="s">
        <v>59</v>
      </c>
      <c r="B8" s="51"/>
      <c r="C8" s="20" t="s">
        <v>74</v>
      </c>
      <c r="D8" s="63"/>
    </row>
    <row r="9" spans="1:11" ht="33.950000000000003" customHeight="1">
      <c r="A9" s="27" t="s">
        <v>61</v>
      </c>
      <c r="B9" s="49">
        <f>'2025一般平衡'!D9</f>
        <v>0</v>
      </c>
      <c r="C9" s="27" t="s">
        <v>75</v>
      </c>
      <c r="D9" s="51"/>
    </row>
    <row r="10" spans="1:11" ht="33.950000000000003" customHeight="1">
      <c r="A10" s="64" t="s">
        <v>63</v>
      </c>
      <c r="B10" s="65">
        <f>SUM(B5:B9)</f>
        <v>82255</v>
      </c>
      <c r="C10" s="64" t="s">
        <v>64</v>
      </c>
      <c r="D10" s="65">
        <f>SUM(D5:D9)</f>
        <v>82254.540000000008</v>
      </c>
      <c r="F10" s="66"/>
    </row>
  </sheetData>
  <mergeCells count="2">
    <mergeCell ref="A2:D2"/>
    <mergeCell ref="A3:D3"/>
  </mergeCells>
  <phoneticPr fontId="35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"/>
  <sheetViews>
    <sheetView workbookViewId="0">
      <pane xSplit="1" ySplit="4" topLeftCell="B5" activePane="bottomRight" state="frozen"/>
      <selection pane="topRight"/>
      <selection pane="bottomLeft"/>
      <selection pane="bottomRight" activeCell="J16" sqref="J16"/>
    </sheetView>
  </sheetViews>
  <sheetFormatPr defaultColWidth="9" defaultRowHeight="13.5"/>
  <cols>
    <col min="1" max="1" width="24.375" customWidth="1"/>
    <col min="2" max="2" width="10" customWidth="1"/>
    <col min="3" max="4" width="11" customWidth="1"/>
    <col min="5" max="5" width="8.625" style="32" customWidth="1"/>
    <col min="6" max="6" width="32.125" customWidth="1"/>
    <col min="7" max="7" width="10.25" customWidth="1"/>
    <col min="8" max="8" width="11.125" customWidth="1"/>
    <col min="9" max="9" width="11.5" customWidth="1"/>
    <col min="10" max="10" width="10" style="32" customWidth="1"/>
  </cols>
  <sheetData>
    <row r="1" spans="1:10" ht="15">
      <c r="A1" s="22" t="s">
        <v>76</v>
      </c>
      <c r="B1" s="22"/>
      <c r="C1" s="22"/>
      <c r="D1" s="22"/>
      <c r="E1" s="21"/>
      <c r="F1" s="20"/>
      <c r="G1" s="20"/>
      <c r="H1" s="20"/>
      <c r="I1" s="20"/>
      <c r="J1" s="21"/>
    </row>
    <row r="2" spans="1:10" ht="25.5">
      <c r="A2" s="136" t="s">
        <v>232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0" ht="15">
      <c r="A3" s="137" t="s">
        <v>47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0" ht="35.1" customHeight="1">
      <c r="A4" s="55" t="s">
        <v>77</v>
      </c>
      <c r="B4" s="34" t="s">
        <v>191</v>
      </c>
      <c r="C4" s="34" t="s">
        <v>192</v>
      </c>
      <c r="D4" s="34" t="s">
        <v>194</v>
      </c>
      <c r="E4" s="35" t="s">
        <v>78</v>
      </c>
      <c r="F4" s="55" t="s">
        <v>79</v>
      </c>
      <c r="G4" s="34" t="s">
        <v>191</v>
      </c>
      <c r="H4" s="34" t="s">
        <v>192</v>
      </c>
      <c r="I4" s="34" t="s">
        <v>194</v>
      </c>
      <c r="J4" s="35" t="s">
        <v>3</v>
      </c>
    </row>
    <row r="5" spans="1:10" s="20" customFormat="1" ht="35.1" customHeight="1">
      <c r="A5" s="29" t="s">
        <v>80</v>
      </c>
      <c r="B5" s="29">
        <f>SUM(B6:B11)</f>
        <v>36976</v>
      </c>
      <c r="C5" s="29">
        <f>SUM(C6:C11)</f>
        <v>36976</v>
      </c>
      <c r="D5" s="29">
        <f>SUM(D6:D11)</f>
        <v>808</v>
      </c>
      <c r="E5" s="56">
        <f>D5/C5</f>
        <v>2.1852012115967115E-2</v>
      </c>
      <c r="F5" s="29" t="s">
        <v>81</v>
      </c>
      <c r="G5" s="29">
        <f>G6+G10+G12</f>
        <v>37276</v>
      </c>
      <c r="H5" s="29">
        <f>H6+H10+H12</f>
        <v>37276</v>
      </c>
      <c r="I5" s="29">
        <f>I6+I10+I12+I13</f>
        <v>14164</v>
      </c>
      <c r="J5" s="56">
        <f t="shared" ref="J5:J11" si="0">I5/H5</f>
        <v>0.37997639231677216</v>
      </c>
    </row>
    <row r="6" spans="1:10" s="20" customFormat="1" ht="35.1" customHeight="1">
      <c r="A6" s="38" t="s">
        <v>82</v>
      </c>
      <c r="B6" s="87">
        <v>36976</v>
      </c>
      <c r="C6" s="87">
        <v>36976</v>
      </c>
      <c r="D6" s="87">
        <v>808</v>
      </c>
      <c r="E6" s="46">
        <f>D6/C6</f>
        <v>2.1852012115967115E-2</v>
      </c>
      <c r="F6" s="38" t="s">
        <v>83</v>
      </c>
      <c r="G6" s="39">
        <f>SUM(G7:G9)</f>
        <v>37276</v>
      </c>
      <c r="H6" s="39">
        <f>SUM(H7:H9)</f>
        <v>37276</v>
      </c>
      <c r="I6" s="39">
        <f>SUM(I7:I9)</f>
        <v>14142</v>
      </c>
      <c r="J6" s="46">
        <f t="shared" si="0"/>
        <v>0.37938620023607683</v>
      </c>
    </row>
    <row r="7" spans="1:10" s="20" customFormat="1" ht="35.1" customHeight="1">
      <c r="A7" s="38" t="s">
        <v>84</v>
      </c>
      <c r="B7" s="39"/>
      <c r="C7" s="39"/>
      <c r="D7" s="57"/>
      <c r="E7" s="46"/>
      <c r="F7" s="43" t="s">
        <v>85</v>
      </c>
      <c r="G7" s="87">
        <v>37276</v>
      </c>
      <c r="H7" s="87">
        <v>37276</v>
      </c>
      <c r="I7" s="88">
        <v>14142</v>
      </c>
      <c r="J7" s="46">
        <f t="shared" si="0"/>
        <v>0.37938620023607683</v>
      </c>
    </row>
    <row r="8" spans="1:10" s="20" customFormat="1" ht="35.1" customHeight="1">
      <c r="A8" s="44" t="s">
        <v>86</v>
      </c>
      <c r="B8" s="39"/>
      <c r="C8" s="39"/>
      <c r="D8" s="58"/>
      <c r="E8" s="46"/>
      <c r="F8" s="38" t="s">
        <v>87</v>
      </c>
      <c r="G8" s="87"/>
      <c r="H8" s="87"/>
      <c r="I8" s="88"/>
      <c r="J8" s="46"/>
    </row>
    <row r="9" spans="1:10" s="20" customFormat="1" ht="35.1" customHeight="1">
      <c r="A9" s="38" t="s">
        <v>88</v>
      </c>
      <c r="B9" s="39"/>
      <c r="C9" s="39"/>
      <c r="D9" s="39"/>
      <c r="E9" s="46"/>
      <c r="F9" s="38" t="s">
        <v>89</v>
      </c>
      <c r="G9" s="87"/>
      <c r="H9" s="87"/>
      <c r="I9" s="88"/>
      <c r="J9" s="46"/>
    </row>
    <row r="10" spans="1:10" s="20" customFormat="1" ht="35.1" customHeight="1">
      <c r="A10" s="38" t="s">
        <v>90</v>
      </c>
      <c r="B10" s="39"/>
      <c r="C10" s="39"/>
      <c r="D10" s="39"/>
      <c r="E10" s="46"/>
      <c r="F10" s="45" t="s">
        <v>91</v>
      </c>
      <c r="G10" s="39">
        <f>SUM(G11)</f>
        <v>0</v>
      </c>
      <c r="H10" s="39">
        <f>SUM(H11)</f>
        <v>0</v>
      </c>
      <c r="I10" s="39">
        <v>22</v>
      </c>
      <c r="J10" s="46"/>
    </row>
    <row r="11" spans="1:10" s="20" customFormat="1" ht="35.1" customHeight="1">
      <c r="A11" s="38" t="s">
        <v>92</v>
      </c>
      <c r="B11" s="39"/>
      <c r="C11" s="39"/>
      <c r="D11" s="39"/>
      <c r="E11" s="46"/>
      <c r="F11" s="43" t="s">
        <v>93</v>
      </c>
      <c r="G11" s="87"/>
      <c r="H11" s="87"/>
      <c r="I11" s="88">
        <v>21</v>
      </c>
      <c r="J11" s="46"/>
    </row>
    <row r="12" spans="1:10" s="20" customFormat="1" ht="32.1" customHeight="1">
      <c r="A12" s="59"/>
      <c r="B12" s="59"/>
      <c r="C12" s="59"/>
      <c r="D12" s="59"/>
      <c r="E12" s="23"/>
      <c r="F12" s="47" t="s">
        <v>94</v>
      </c>
      <c r="G12" s="87"/>
      <c r="H12" s="26"/>
      <c r="I12" s="26"/>
      <c r="J12" s="46"/>
    </row>
    <row r="13" spans="1:10" s="20" customFormat="1" ht="30" customHeight="1">
      <c r="A13" s="38"/>
      <c r="B13" s="38"/>
      <c r="C13" s="38"/>
      <c r="D13" s="38"/>
      <c r="E13" s="46"/>
      <c r="F13" s="47" t="s">
        <v>95</v>
      </c>
      <c r="G13" s="39"/>
      <c r="H13" s="26"/>
      <c r="I13" s="26"/>
      <c r="J13" s="46"/>
    </row>
    <row r="15" spans="1:10">
      <c r="A15" s="60"/>
    </row>
  </sheetData>
  <mergeCells count="2">
    <mergeCell ref="A2:J2"/>
    <mergeCell ref="A3:J3"/>
  </mergeCells>
  <phoneticPr fontId="35" type="noConversion"/>
  <printOptions horizontalCentered="1"/>
  <pageMargins left="0.55118110236220497" right="0.43307086614173201" top="0.98425196850393704" bottom="0.98425196850393704" header="0.511811023622047" footer="0.511811023622047"/>
  <pageSetup paperSize="9" scale="99" orientation="landscape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B5" sqref="B5"/>
    </sheetView>
  </sheetViews>
  <sheetFormatPr defaultColWidth="8.875" defaultRowHeight="15"/>
  <cols>
    <col min="1" max="1" width="31.25" style="20" customWidth="1"/>
    <col min="2" max="2" width="26.25" style="21" customWidth="1"/>
    <col min="3" max="3" width="29.875" style="20" customWidth="1"/>
    <col min="4" max="4" width="27.625" style="21" customWidth="1"/>
    <col min="5" max="10" width="9" style="20" customWidth="1"/>
    <col min="11" max="11" width="12.375" style="20" customWidth="1"/>
    <col min="12" max="32" width="9" style="20" customWidth="1"/>
    <col min="33" max="16384" width="8.875" style="20"/>
  </cols>
  <sheetData>
    <row r="1" spans="1:11" ht="18" customHeight="1">
      <c r="A1" s="22" t="s">
        <v>96</v>
      </c>
    </row>
    <row r="2" spans="1:11" ht="25.5">
      <c r="A2" s="136" t="s">
        <v>233</v>
      </c>
      <c r="B2" s="136"/>
      <c r="C2" s="136"/>
      <c r="D2" s="136"/>
    </row>
    <row r="3" spans="1:11" ht="24.95" customHeight="1">
      <c r="A3" s="137" t="s">
        <v>47</v>
      </c>
      <c r="B3" s="137"/>
      <c r="C3" s="137"/>
      <c r="D3" s="137"/>
    </row>
    <row r="4" spans="1:11" ht="33" customHeight="1">
      <c r="A4" s="23" t="s">
        <v>70</v>
      </c>
      <c r="B4" s="48" t="s">
        <v>52</v>
      </c>
      <c r="C4" s="23" t="s">
        <v>70</v>
      </c>
      <c r="D4" s="23" t="s">
        <v>71</v>
      </c>
      <c r="K4" s="31"/>
    </row>
    <row r="5" spans="1:11" ht="39" customHeight="1">
      <c r="A5" s="24" t="s">
        <v>97</v>
      </c>
      <c r="B5" s="49">
        <v>808</v>
      </c>
      <c r="C5" s="50" t="s">
        <v>98</v>
      </c>
      <c r="D5" s="49">
        <f>'2025政府基金执行'!I5</f>
        <v>14164</v>
      </c>
    </row>
    <row r="6" spans="1:11" ht="39" customHeight="1">
      <c r="A6" s="27" t="s">
        <v>55</v>
      </c>
      <c r="B6" s="25">
        <v>13356</v>
      </c>
      <c r="C6" s="27" t="s">
        <v>56</v>
      </c>
      <c r="D6" s="51"/>
    </row>
    <row r="7" spans="1:11" ht="39" customHeight="1">
      <c r="A7" s="24" t="s">
        <v>99</v>
      </c>
      <c r="B7" s="25"/>
      <c r="C7" s="27" t="s">
        <v>100</v>
      </c>
      <c r="D7" s="25"/>
    </row>
    <row r="8" spans="1:11" ht="39" customHeight="1">
      <c r="A8" s="24" t="s">
        <v>101</v>
      </c>
      <c r="B8" s="23"/>
      <c r="C8" s="24" t="s">
        <v>102</v>
      </c>
      <c r="D8" s="52"/>
    </row>
    <row r="9" spans="1:11" ht="39" customHeight="1">
      <c r="A9" s="27" t="s">
        <v>103</v>
      </c>
      <c r="B9" s="23"/>
      <c r="C9" s="24" t="s">
        <v>104</v>
      </c>
      <c r="D9" s="53"/>
    </row>
    <row r="10" spans="1:11" ht="39" customHeight="1">
      <c r="A10" s="29" t="s">
        <v>63</v>
      </c>
      <c r="B10" s="30">
        <f>B5+B6+B7+B8+B9</f>
        <v>14164</v>
      </c>
      <c r="C10" s="29" t="s">
        <v>64</v>
      </c>
      <c r="D10" s="54">
        <f>D5+D6+D7+D8+D9</f>
        <v>14164</v>
      </c>
    </row>
  </sheetData>
  <mergeCells count="2">
    <mergeCell ref="A2:D2"/>
    <mergeCell ref="A3:D3"/>
  </mergeCells>
  <phoneticPr fontId="35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landscape" horizontalDpi="1200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pane xSplit="1" ySplit="4" topLeftCell="B5" activePane="bottomRight" state="frozen"/>
      <selection pane="topRight"/>
      <selection pane="bottomLeft"/>
      <selection pane="bottomRight" activeCell="G32" sqref="G32"/>
    </sheetView>
  </sheetViews>
  <sheetFormatPr defaultColWidth="8.875" defaultRowHeight="13.5"/>
  <cols>
    <col min="1" max="1" width="27.125" customWidth="1"/>
    <col min="2" max="2" width="11.375" style="32" customWidth="1"/>
    <col min="3" max="3" width="9.375" style="32" customWidth="1"/>
    <col min="4" max="4" width="9.125" style="32" customWidth="1"/>
    <col min="5" max="5" width="40.375" customWidth="1"/>
    <col min="6" max="6" width="11.75" customWidth="1"/>
    <col min="7" max="7" width="9.625" customWidth="1"/>
    <col min="8" max="8" width="9.75" style="32" customWidth="1"/>
    <col min="9" max="9" width="12.375" customWidth="1"/>
  </cols>
  <sheetData>
    <row r="1" spans="1:9">
      <c r="A1" s="22" t="s">
        <v>105</v>
      </c>
    </row>
    <row r="2" spans="1:9" ht="25.5">
      <c r="A2" s="136" t="s">
        <v>234</v>
      </c>
      <c r="B2" s="136"/>
      <c r="C2" s="136"/>
      <c r="D2" s="136"/>
      <c r="E2" s="136"/>
      <c r="F2" s="136"/>
      <c r="G2" s="136"/>
      <c r="H2" s="136"/>
    </row>
    <row r="3" spans="1:9">
      <c r="A3" s="138" t="s">
        <v>1</v>
      </c>
      <c r="B3" s="138"/>
      <c r="C3" s="138"/>
      <c r="D3" s="138"/>
      <c r="E3" s="138"/>
      <c r="F3" s="138"/>
      <c r="G3" s="138"/>
      <c r="H3" s="138"/>
    </row>
    <row r="4" spans="1:9" ht="33" customHeight="1">
      <c r="A4" s="33" t="s">
        <v>77</v>
      </c>
      <c r="B4" s="34" t="s">
        <v>194</v>
      </c>
      <c r="C4" s="34" t="s">
        <v>196</v>
      </c>
      <c r="D4" s="33" t="s">
        <v>48</v>
      </c>
      <c r="E4" s="33" t="s">
        <v>79</v>
      </c>
      <c r="F4" s="35" t="s">
        <v>194</v>
      </c>
      <c r="G4" s="34" t="s">
        <v>196</v>
      </c>
      <c r="H4" s="33" t="s">
        <v>48</v>
      </c>
      <c r="I4" s="31"/>
    </row>
    <row r="5" spans="1:9" ht="24.75" customHeight="1">
      <c r="A5" s="36" t="s">
        <v>80</v>
      </c>
      <c r="B5" s="29">
        <f>'2025政府基金执行'!D5</f>
        <v>808</v>
      </c>
      <c r="C5" s="78">
        <f>SUM(C6:C11)</f>
        <v>900</v>
      </c>
      <c r="D5" s="37">
        <f>C5/B5-1</f>
        <v>0.11386138613861396</v>
      </c>
      <c r="E5" s="36" t="s">
        <v>81</v>
      </c>
      <c r="F5" s="29">
        <f>'2025政府基金执行'!I5</f>
        <v>14164</v>
      </c>
      <c r="G5" s="29">
        <f>G6+G10</f>
        <v>7196</v>
      </c>
      <c r="H5" s="37">
        <f t="shared" ref="H5:H11" si="0">G5/F5-1</f>
        <v>-0.49195142615080489</v>
      </c>
    </row>
    <row r="6" spans="1:9" ht="24.75" customHeight="1">
      <c r="A6" s="38" t="s">
        <v>82</v>
      </c>
      <c r="B6" s="39">
        <f>'2025政府基金执行'!D6</f>
        <v>808</v>
      </c>
      <c r="C6" s="40">
        <v>900</v>
      </c>
      <c r="D6" s="41">
        <f>C6/B6-1</f>
        <v>0.11386138613861396</v>
      </c>
      <c r="E6" s="42" t="s">
        <v>106</v>
      </c>
      <c r="F6" s="39">
        <f>'2025政府基金执行'!I6</f>
        <v>14142</v>
      </c>
      <c r="G6" s="26">
        <f>SUM(G7:G9)</f>
        <v>7196</v>
      </c>
      <c r="H6" s="41">
        <f t="shared" si="0"/>
        <v>-0.49116108046952345</v>
      </c>
    </row>
    <row r="7" spans="1:9" ht="39.950000000000003" customHeight="1">
      <c r="A7" s="38" t="s">
        <v>84</v>
      </c>
      <c r="B7" s="39">
        <f>'2025政府基金执行'!D7</f>
        <v>0</v>
      </c>
      <c r="C7" s="40"/>
      <c r="D7" s="41"/>
      <c r="E7" s="43" t="s">
        <v>85</v>
      </c>
      <c r="F7" s="39">
        <f>'2025政府基金执行'!I7</f>
        <v>14142</v>
      </c>
      <c r="G7" s="26">
        <v>7196</v>
      </c>
      <c r="H7" s="41">
        <f t="shared" si="0"/>
        <v>-0.49116108046952345</v>
      </c>
    </row>
    <row r="8" spans="1:9" ht="24.75" customHeight="1">
      <c r="A8" s="44" t="s">
        <v>86</v>
      </c>
      <c r="B8" s="39">
        <f>'2025政府基金执行'!D8</f>
        <v>0</v>
      </c>
      <c r="C8" s="40"/>
      <c r="D8" s="41"/>
      <c r="E8" s="42" t="s">
        <v>107</v>
      </c>
      <c r="F8" s="39">
        <f>'2025政府基金执行'!I8</f>
        <v>0</v>
      </c>
      <c r="G8" s="26"/>
      <c r="H8" s="41"/>
    </row>
    <row r="9" spans="1:9" ht="24.75" customHeight="1">
      <c r="A9" s="38" t="s">
        <v>88</v>
      </c>
      <c r="B9" s="39">
        <f>'2025政府基金执行'!D9</f>
        <v>0</v>
      </c>
      <c r="C9" s="25"/>
      <c r="D9" s="41"/>
      <c r="E9" s="42" t="s">
        <v>108</v>
      </c>
      <c r="F9" s="39">
        <f>'2025政府基金执行'!I9</f>
        <v>0</v>
      </c>
      <c r="G9" s="25"/>
      <c r="H9" s="41"/>
    </row>
    <row r="10" spans="1:9" ht="24.75" customHeight="1">
      <c r="A10" s="38" t="s">
        <v>90</v>
      </c>
      <c r="B10" s="39">
        <f>'2025政府基金执行'!D10</f>
        <v>0</v>
      </c>
      <c r="C10" s="25"/>
      <c r="D10" s="41"/>
      <c r="E10" s="45" t="s">
        <v>91</v>
      </c>
      <c r="F10" s="39">
        <f>'2025政府基金执行'!I10</f>
        <v>22</v>
      </c>
      <c r="G10" s="25"/>
      <c r="H10" s="41">
        <f t="shared" si="0"/>
        <v>-1</v>
      </c>
    </row>
    <row r="11" spans="1:9" ht="24.75" customHeight="1">
      <c r="A11" s="38" t="s">
        <v>92</v>
      </c>
      <c r="B11" s="39">
        <f>'2025政府基金执行'!D11</f>
        <v>0</v>
      </c>
      <c r="C11" s="25"/>
      <c r="D11" s="41"/>
      <c r="E11" s="43" t="s">
        <v>109</v>
      </c>
      <c r="F11" s="39">
        <f>'2025政府基金执行'!I11</f>
        <v>21</v>
      </c>
      <c r="G11" s="25"/>
      <c r="H11" s="41">
        <f t="shared" si="0"/>
        <v>-1</v>
      </c>
    </row>
    <row r="12" spans="1:9" ht="24.75" customHeight="1">
      <c r="A12" s="42"/>
      <c r="B12" s="39"/>
      <c r="C12" s="23"/>
      <c r="D12" s="46"/>
      <c r="E12" s="47" t="s">
        <v>94</v>
      </c>
      <c r="F12" s="39">
        <f>'2025政府基金执行'!I12</f>
        <v>0</v>
      </c>
      <c r="G12" s="25"/>
      <c r="H12" s="41"/>
    </row>
    <row r="13" spans="1:9" ht="21.95" customHeight="1">
      <c r="A13" s="42"/>
      <c r="B13" s="39"/>
      <c r="C13" s="23"/>
      <c r="D13" s="46"/>
      <c r="E13" s="47" t="s">
        <v>95</v>
      </c>
      <c r="F13" s="39">
        <f>'2025政府基金执行'!I13</f>
        <v>0</v>
      </c>
      <c r="G13" s="25"/>
      <c r="H13" s="41"/>
    </row>
  </sheetData>
  <mergeCells count="2">
    <mergeCell ref="A2:H2"/>
    <mergeCell ref="A3:H3"/>
  </mergeCells>
  <phoneticPr fontId="35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B7" sqref="B7"/>
    </sheetView>
  </sheetViews>
  <sheetFormatPr defaultColWidth="8.875" defaultRowHeight="15"/>
  <cols>
    <col min="1" max="1" width="29.25" style="20" customWidth="1"/>
    <col min="2" max="2" width="26.625" style="21" customWidth="1"/>
    <col min="3" max="3" width="32.875" style="20" customWidth="1"/>
    <col min="4" max="4" width="29.5" style="21" customWidth="1"/>
    <col min="5" max="10" width="9" style="20" customWidth="1"/>
    <col min="11" max="11" width="12.375" style="20" customWidth="1"/>
    <col min="12" max="32" width="9" style="20" customWidth="1"/>
    <col min="33" max="16384" width="8.875" style="20"/>
  </cols>
  <sheetData>
    <row r="1" spans="1:11" ht="24.95" customHeight="1">
      <c r="A1" s="22" t="s">
        <v>110</v>
      </c>
    </row>
    <row r="2" spans="1:11" ht="42" customHeight="1">
      <c r="A2" s="136" t="s">
        <v>235</v>
      </c>
      <c r="B2" s="136"/>
      <c r="C2" s="136"/>
      <c r="D2" s="136"/>
    </row>
    <row r="3" spans="1:11" ht="21.95" customHeight="1">
      <c r="A3" s="137" t="s">
        <v>47</v>
      </c>
      <c r="B3" s="137"/>
      <c r="C3" s="137"/>
      <c r="D3" s="137"/>
    </row>
    <row r="4" spans="1:11" ht="35.1" customHeight="1">
      <c r="A4" s="23" t="s">
        <v>70</v>
      </c>
      <c r="B4" s="23" t="s">
        <v>52</v>
      </c>
      <c r="C4" s="23" t="s">
        <v>70</v>
      </c>
      <c r="D4" s="23" t="s">
        <v>71</v>
      </c>
      <c r="K4" s="31"/>
    </row>
    <row r="5" spans="1:11" ht="35.1" customHeight="1">
      <c r="A5" s="24" t="s">
        <v>97</v>
      </c>
      <c r="B5" s="25">
        <f>'2026政府基金收支'!C5</f>
        <v>900</v>
      </c>
      <c r="C5" s="24" t="s">
        <v>111</v>
      </c>
      <c r="D5" s="26">
        <f>'2026政府基金收支'!G5</f>
        <v>7196</v>
      </c>
    </row>
    <row r="6" spans="1:11" ht="35.1" customHeight="1">
      <c r="A6" s="27" t="s">
        <v>55</v>
      </c>
      <c r="B6" s="25">
        <v>6296</v>
      </c>
      <c r="C6" s="27" t="s">
        <v>56</v>
      </c>
      <c r="D6" s="25"/>
    </row>
    <row r="7" spans="1:11" ht="35.1" customHeight="1">
      <c r="A7" s="24" t="s">
        <v>99</v>
      </c>
      <c r="B7" s="28"/>
      <c r="C7" s="27" t="s">
        <v>112</v>
      </c>
      <c r="D7" s="25"/>
    </row>
    <row r="8" spans="1:11" ht="35.1" customHeight="1">
      <c r="A8" s="24" t="s">
        <v>101</v>
      </c>
      <c r="B8" s="23"/>
      <c r="C8" s="24" t="s">
        <v>102</v>
      </c>
      <c r="D8" s="25"/>
    </row>
    <row r="9" spans="1:11" ht="35.1" customHeight="1">
      <c r="A9" s="27" t="s">
        <v>103</v>
      </c>
      <c r="B9" s="25">
        <f>'2025政府基金平衡 '!D9</f>
        <v>0</v>
      </c>
      <c r="C9" s="24" t="s">
        <v>104</v>
      </c>
      <c r="D9" s="25"/>
    </row>
    <row r="10" spans="1:11" ht="35.1" customHeight="1">
      <c r="A10" s="29" t="s">
        <v>63</v>
      </c>
      <c r="B10" s="30">
        <f>B5+B6+B7+B8+B9</f>
        <v>7196</v>
      </c>
      <c r="C10" s="29" t="s">
        <v>64</v>
      </c>
      <c r="D10" s="30">
        <f>D5+D6+D7+D8+D9</f>
        <v>7196</v>
      </c>
    </row>
  </sheetData>
  <mergeCells count="2">
    <mergeCell ref="A2:D2"/>
    <mergeCell ref="A3:D3"/>
  </mergeCells>
  <phoneticPr fontId="35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4</vt:i4>
      </vt:variant>
    </vt:vector>
  </HeadingPairs>
  <TitlesOfParts>
    <vt:vector size="18" baseType="lpstr">
      <vt:lpstr>2025一般预计完成</vt:lpstr>
      <vt:lpstr>2025一般执行</vt:lpstr>
      <vt:lpstr>2025一般平衡</vt:lpstr>
      <vt:lpstr>2026一般收支</vt:lpstr>
      <vt:lpstr>2026一般平衡</vt:lpstr>
      <vt:lpstr>2025政府基金执行</vt:lpstr>
      <vt:lpstr>2025政府基金平衡 </vt:lpstr>
      <vt:lpstr>2026政府基金收支</vt:lpstr>
      <vt:lpstr>2026政府基金平衡</vt:lpstr>
      <vt:lpstr>部门收支预算</vt:lpstr>
      <vt:lpstr>基本支出表</vt:lpstr>
      <vt:lpstr>重点项目支出 </vt:lpstr>
      <vt:lpstr>三公 </vt:lpstr>
      <vt:lpstr>Sheet1</vt:lpstr>
      <vt:lpstr>'2025政府基金平衡 '!Print_Area</vt:lpstr>
      <vt:lpstr>部门收支预算!Print_Titles</vt:lpstr>
      <vt:lpstr>基本支出表!Print_Titles</vt:lpstr>
      <vt:lpstr>'重点项目支出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2024-12-25T03:22:18Z</cp:lastPrinted>
  <dcterms:created xsi:type="dcterms:W3CDTF">2024-11-11T02:32:00Z</dcterms:created>
  <dcterms:modified xsi:type="dcterms:W3CDTF">2026-01-23T02:11:36Z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FFE03C0C815A4B87B4FAF4F727AB7A48</vt:lpwstr>
  </property>
  <property fmtid="{D5CDD505-2E9C-101B-9397-08002B2CF9AE}" pid="3" name="KSOProductBuildVer">
    <vt:lpwstr>2052-11.1.0.11194</vt:lpwstr>
  </property>
</Properties>
</file>