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ThisWorkbook"/>
  <bookViews>
    <workbookView xWindow="0" yWindow="0" windowWidth="17490" windowHeight="7950" firstSheet="4" activeTab="6"/>
  </bookViews>
  <sheets>
    <sheet name="目录" sheetId="1" state="hidden" r:id="rId1"/>
    <sheet name="2021一般预计完成" sheetId="2" r:id="rId2"/>
    <sheet name="2021一般执行" sheetId="3" r:id="rId3"/>
    <sheet name="2021一般平衡表" sheetId="4" r:id="rId4"/>
    <sheet name="2022一般收支" sheetId="5" r:id="rId5"/>
    <sheet name="2022一般平衡" sheetId="6" r:id="rId6"/>
    <sheet name="2021政府基金执行" sheetId="9" r:id="rId7"/>
    <sheet name="2021政府基金平衡表" sheetId="10" r:id="rId8"/>
    <sheet name="2022政府基金收支" sheetId="11" r:id="rId9"/>
    <sheet name="2022政府基金平衡表" sheetId="12" r:id="rId10"/>
    <sheet name="2022部门收支" sheetId="7" r:id="rId11"/>
    <sheet name="2022部门支出经济分类" sheetId="22" r:id="rId12"/>
    <sheet name="2022重点项目" sheetId="8" r:id="rId13"/>
    <sheet name="2022三公一会" sheetId="17" r:id="rId14"/>
  </sheets>
  <definedNames>
    <definedName name="_xlnm.Print_Titles" localSheetId="12">'2022重点项目'!$4:$4</definedName>
  </definedNames>
  <calcPr calcId="125725"/>
</workbook>
</file>

<file path=xl/calcChain.xml><?xml version="1.0" encoding="utf-8"?>
<calcChain xmlns="http://schemas.openxmlformats.org/spreadsheetml/2006/main">
  <c r="G14" i="5"/>
  <c r="G11"/>
  <c r="H11" s="1"/>
  <c r="H19"/>
  <c r="F10" i="11"/>
  <c r="G10" i="9"/>
  <c r="H10" s="1"/>
  <c r="F17" i="5"/>
  <c r="H17" s="1"/>
  <c r="F11"/>
  <c r="F5" s="1"/>
  <c r="F8"/>
  <c r="F17" i="3"/>
  <c r="F11"/>
  <c r="H11"/>
  <c r="F8"/>
  <c r="G8" i="2"/>
  <c r="G17"/>
  <c r="G11"/>
  <c r="H11" s="1"/>
  <c r="H24"/>
  <c r="H7" i="9"/>
  <c r="H8"/>
  <c r="H9"/>
  <c r="H11"/>
  <c r="C5"/>
  <c r="B5"/>
  <c r="C42" i="8"/>
  <c r="C5" s="1"/>
  <c r="H14" i="9"/>
  <c r="H6"/>
  <c r="D6"/>
  <c r="D7" i="17"/>
  <c r="E7"/>
  <c r="F7"/>
  <c r="G7"/>
  <c r="C7"/>
  <c r="E7" i="22"/>
  <c r="F7"/>
  <c r="D7"/>
  <c r="C20"/>
  <c r="C21"/>
  <c r="C2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J6" i="7"/>
  <c r="K6"/>
  <c r="I16"/>
  <c r="I17"/>
  <c r="I18"/>
  <c r="I19"/>
  <c r="I20"/>
  <c r="I21"/>
  <c r="E6"/>
  <c r="C6"/>
  <c r="B16"/>
  <c r="B17"/>
  <c r="B18"/>
  <c r="B19"/>
  <c r="B20"/>
  <c r="B21"/>
  <c r="H6" i="2"/>
  <c r="H7"/>
  <c r="H8"/>
  <c r="H9"/>
  <c r="H10"/>
  <c r="H12"/>
  <c r="H13"/>
  <c r="H14"/>
  <c r="H15"/>
  <c r="H16"/>
  <c r="D7"/>
  <c r="D8"/>
  <c r="D9"/>
  <c r="D10"/>
  <c r="D11"/>
  <c r="D12"/>
  <c r="D13"/>
  <c r="D14"/>
  <c r="D15"/>
  <c r="D17"/>
  <c r="B6"/>
  <c r="B16"/>
  <c r="C6"/>
  <c r="C16"/>
  <c r="D16" s="1"/>
  <c r="F5"/>
  <c r="B6" i="3"/>
  <c r="B16"/>
  <c r="C6"/>
  <c r="G5"/>
  <c r="H6"/>
  <c r="D7"/>
  <c r="H7"/>
  <c r="D8"/>
  <c r="D9"/>
  <c r="H9"/>
  <c r="D10"/>
  <c r="H10"/>
  <c r="D11"/>
  <c r="D12"/>
  <c r="H12"/>
  <c r="D13"/>
  <c r="H13"/>
  <c r="D14"/>
  <c r="H14"/>
  <c r="D15"/>
  <c r="H15"/>
  <c r="C16"/>
  <c r="C5" s="1"/>
  <c r="H16"/>
  <c r="D17"/>
  <c r="H18"/>
  <c r="H19"/>
  <c r="H20"/>
  <c r="H24"/>
  <c r="B11" i="4"/>
  <c r="D6"/>
  <c r="D11" s="1"/>
  <c r="B6" i="5"/>
  <c r="C6"/>
  <c r="H6"/>
  <c r="D7"/>
  <c r="H7"/>
  <c r="D8"/>
  <c r="H8"/>
  <c r="D9"/>
  <c r="H9"/>
  <c r="D10"/>
  <c r="H10"/>
  <c r="D11"/>
  <c r="D12"/>
  <c r="H12"/>
  <c r="D13"/>
  <c r="H13"/>
  <c r="D14"/>
  <c r="H14"/>
  <c r="D15"/>
  <c r="H15"/>
  <c r="B16"/>
  <c r="C16"/>
  <c r="C5" s="1"/>
  <c r="H16"/>
  <c r="D17"/>
  <c r="H24"/>
  <c r="B11" i="6"/>
  <c r="D11"/>
  <c r="B7" i="7"/>
  <c r="I7"/>
  <c r="B8"/>
  <c r="I8"/>
  <c r="B9"/>
  <c r="I9"/>
  <c r="B10"/>
  <c r="I10"/>
  <c r="B11"/>
  <c r="I11"/>
  <c r="B12"/>
  <c r="I12"/>
  <c r="B13"/>
  <c r="I13"/>
  <c r="B14"/>
  <c r="I14"/>
  <c r="B15"/>
  <c r="I15"/>
  <c r="C8" i="22"/>
  <c r="C9"/>
  <c r="C10"/>
  <c r="C11"/>
  <c r="C12"/>
  <c r="C13"/>
  <c r="C14"/>
  <c r="C15"/>
  <c r="C16"/>
  <c r="C17"/>
  <c r="C18"/>
  <c r="C19"/>
  <c r="F5" i="9"/>
  <c r="B10" i="10"/>
  <c r="D10"/>
  <c r="B5" i="11"/>
  <c r="C5"/>
  <c r="F5"/>
  <c r="G5"/>
  <c r="D6"/>
  <c r="H6"/>
  <c r="B10" i="12"/>
  <c r="D10"/>
  <c r="H8" i="3"/>
  <c r="B5" i="5"/>
  <c r="D6" i="3"/>
  <c r="D5" i="5" l="1"/>
  <c r="D6"/>
  <c r="C5" i="2"/>
  <c r="D5" i="11"/>
  <c r="D6" i="2"/>
  <c r="F5" i="3"/>
  <c r="H5" s="1"/>
  <c r="D16"/>
  <c r="B5" i="2"/>
  <c r="D5" i="9"/>
  <c r="C7" i="22"/>
  <c r="D16" i="5"/>
  <c r="B5" i="3"/>
  <c r="D5" s="1"/>
  <c r="G5" i="5"/>
  <c r="H5" s="1"/>
  <c r="H5" i="11"/>
  <c r="G5" i="2"/>
  <c r="H5" s="1"/>
  <c r="I6" i="7"/>
  <c r="B6"/>
  <c r="D5" i="2" l="1"/>
  <c r="H12" i="9"/>
  <c r="H5"/>
  <c r="G5"/>
</calcChain>
</file>

<file path=xl/sharedStrings.xml><?xml version="1.0" encoding="utf-8"?>
<sst xmlns="http://schemas.openxmlformats.org/spreadsheetml/2006/main" count="433" uniqueCount="278">
  <si>
    <r>
      <rPr>
        <sz val="22"/>
        <color indexed="8"/>
        <rFont val="方正小标宋_GBK"/>
        <charset val="134"/>
      </rPr>
      <t>附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表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目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录</t>
    </r>
  </si>
  <si>
    <r>
      <rPr>
        <sz val="12"/>
        <color indexed="8"/>
        <rFont val="方正黑体_GBK"/>
        <charset val="134"/>
      </rPr>
      <t>一、一般公共预算</t>
    </r>
  </si>
  <si>
    <r>
      <t>表一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年云亭街道一般公共预算预计完成情况表</t>
    </r>
    <r>
      <rPr>
        <sz val="12"/>
        <color indexed="8"/>
        <rFont val="Arial"/>
        <family val="2"/>
      </rPr>
      <t xml:space="preserve">	</t>
    </r>
  </si>
  <si>
    <r>
      <t>表二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年云亭街道一般公共预算收支执行情况表</t>
    </r>
    <r>
      <rPr>
        <sz val="12"/>
        <color indexed="8"/>
        <rFont val="Arial"/>
        <family val="2"/>
      </rPr>
      <t xml:space="preserve">	</t>
    </r>
  </si>
  <si>
    <r>
      <t>表三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年云亭街道一般公共预算平衡情况表</t>
    </r>
    <r>
      <rPr>
        <sz val="12"/>
        <color indexed="8"/>
        <rFont val="Arial"/>
        <family val="2"/>
      </rPr>
      <t xml:space="preserve">	</t>
    </r>
  </si>
  <si>
    <r>
      <t>表四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年云亭街道一般公共预算收支预算表</t>
    </r>
    <r>
      <rPr>
        <sz val="12"/>
        <color indexed="8"/>
        <rFont val="Arial"/>
        <family val="2"/>
      </rPr>
      <t xml:space="preserve">	</t>
    </r>
  </si>
  <si>
    <r>
      <t>表五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年云亭街道一般公共预算平衡情况表</t>
    </r>
    <r>
      <rPr>
        <sz val="12"/>
        <color indexed="8"/>
        <rFont val="Arial"/>
        <family val="2"/>
      </rPr>
      <t xml:space="preserve">	</t>
    </r>
  </si>
  <si>
    <r>
      <t>表六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年云亭街道本级部门收支预算汇总表</t>
    </r>
    <r>
      <rPr>
        <sz val="12"/>
        <color indexed="8"/>
        <rFont val="Arial"/>
        <family val="2"/>
      </rPr>
      <t xml:space="preserve">	</t>
    </r>
  </si>
  <si>
    <r>
      <t>表七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年云亭街道本级部门预算基本支出表（按经济科目分类）</t>
    </r>
    <r>
      <rPr>
        <sz val="12"/>
        <color indexed="8"/>
        <rFont val="Arial"/>
        <family val="2"/>
      </rPr>
      <t xml:space="preserve">	</t>
    </r>
  </si>
  <si>
    <r>
      <t>表八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年云亭街道重点支出项目情况表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</si>
  <si>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黑体_GBK"/>
        <charset val="134"/>
      </rPr>
      <t>二、政府性基金预算</t>
    </r>
  </si>
  <si>
    <r>
      <t>表九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年云亭街道政府性基金预算收支执行情况表</t>
    </r>
  </si>
  <si>
    <r>
      <t>表十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年云亭街道政府性基金预算平衡情况表</t>
    </r>
  </si>
  <si>
    <r>
      <t>表十一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年云亭街道政府性基金预算收支预算表</t>
    </r>
    <r>
      <rPr>
        <sz val="12"/>
        <color indexed="8"/>
        <rFont val="Arial"/>
        <family val="2"/>
      </rPr>
      <t xml:space="preserve">	</t>
    </r>
  </si>
  <si>
    <r>
      <t>表十二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年云亭街道政府性基金预算平衡情况表</t>
    </r>
    <r>
      <rPr>
        <sz val="12"/>
        <color indexed="8"/>
        <rFont val="Arial"/>
        <family val="2"/>
      </rPr>
      <t xml:space="preserve">	</t>
    </r>
  </si>
  <si>
    <t>三、三公经费预算</t>
  </si>
  <si>
    <r>
      <t>表十三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方正仿宋_GBK"/>
        <charset val="134"/>
      </rPr>
      <t>三公一会一培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方正仿宋_GBK"/>
        <charset val="134"/>
      </rPr>
      <t>费用预算支出明细表</t>
    </r>
    <r>
      <rPr>
        <sz val="12"/>
        <color indexed="8"/>
        <rFont val="Arial"/>
        <family val="2"/>
      </rPr>
      <t xml:space="preserve">	</t>
    </r>
  </si>
  <si>
    <t>表一：</t>
  </si>
  <si>
    <t>单位：万元</t>
  </si>
  <si>
    <r>
      <rPr>
        <sz val="11"/>
        <color indexed="8"/>
        <rFont val="方正黑体_GBK"/>
        <charset val="134"/>
      </rPr>
      <t>收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入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目</t>
    </r>
  </si>
  <si>
    <r>
      <t>2021</t>
    </r>
    <r>
      <rPr>
        <sz val="11"/>
        <color indexed="8"/>
        <rFont val="方正黑体_GBK"/>
        <charset val="134"/>
      </rPr>
      <t>年
预算数</t>
    </r>
  </si>
  <si>
    <r>
      <t>2021</t>
    </r>
    <r>
      <rPr>
        <sz val="11"/>
        <color indexed="8"/>
        <rFont val="方正黑体_GBK"/>
        <charset val="134"/>
      </rPr>
      <t>年
执行数</t>
    </r>
  </si>
  <si>
    <r>
      <rPr>
        <sz val="11"/>
        <color indexed="8"/>
        <rFont val="方正黑体_GBK"/>
        <charset val="134"/>
      </rPr>
      <t>完成
比例</t>
    </r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</si>
  <si>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出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目</t>
    </r>
  </si>
  <si>
    <r>
      <t>2021</t>
    </r>
    <r>
      <rPr>
        <sz val="11"/>
        <color indexed="8"/>
        <rFont val="方正黑体_GBK"/>
        <charset val="134"/>
      </rPr>
      <t>年
预计完成数</t>
    </r>
  </si>
  <si>
    <t>一般公共预算收入合计</t>
  </si>
  <si>
    <t>一般公共预算支出合计</t>
  </si>
  <si>
    <r>
      <t xml:space="preserve">1. </t>
    </r>
    <r>
      <rPr>
        <b/>
        <sz val="11"/>
        <color indexed="8"/>
        <rFont val="宋体"/>
        <family val="3"/>
        <charset val="134"/>
      </rPr>
      <t>税收收入</t>
    </r>
  </si>
  <si>
    <r>
      <t>1.</t>
    </r>
    <r>
      <rPr>
        <sz val="11"/>
        <rFont val="宋体"/>
        <family val="3"/>
        <charset val="134"/>
      </rPr>
      <t>一般公共服务支出</t>
    </r>
  </si>
  <si>
    <r>
      <t xml:space="preserve">   </t>
    </r>
    <r>
      <rPr>
        <sz val="11"/>
        <color indexed="8"/>
        <rFont val="宋体"/>
        <family val="3"/>
        <charset val="134"/>
      </rPr>
      <t>增值税</t>
    </r>
  </si>
  <si>
    <r>
      <t>2.</t>
    </r>
    <r>
      <rPr>
        <sz val="11"/>
        <rFont val="宋体"/>
        <family val="3"/>
        <charset val="134"/>
      </rPr>
      <t>公共安全支出</t>
    </r>
  </si>
  <si>
    <r>
      <t xml:space="preserve">   </t>
    </r>
    <r>
      <rPr>
        <sz val="11"/>
        <color indexed="8"/>
        <rFont val="宋体"/>
        <family val="3"/>
        <charset val="134"/>
      </rPr>
      <t>企业所得税（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family val="3"/>
        <charset val="134"/>
      </rPr>
      <t>）</t>
    </r>
  </si>
  <si>
    <r>
      <t>3.</t>
    </r>
    <r>
      <rPr>
        <sz val="11"/>
        <rFont val="宋体"/>
        <family val="3"/>
        <charset val="134"/>
      </rPr>
      <t>教育支出</t>
    </r>
  </si>
  <si>
    <r>
      <t xml:space="preserve">   </t>
    </r>
    <r>
      <rPr>
        <sz val="11"/>
        <color indexed="8"/>
        <rFont val="宋体"/>
        <family val="3"/>
        <charset val="134"/>
      </rPr>
      <t>个人所得税（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family val="3"/>
        <charset val="134"/>
      </rPr>
      <t>）</t>
    </r>
  </si>
  <si>
    <r>
      <t>4.</t>
    </r>
    <r>
      <rPr>
        <sz val="11"/>
        <rFont val="宋体"/>
        <family val="3"/>
        <charset val="134"/>
      </rPr>
      <t>科学技术支出</t>
    </r>
  </si>
  <si>
    <r>
      <t xml:space="preserve">   </t>
    </r>
    <r>
      <rPr>
        <sz val="11"/>
        <color indexed="8"/>
        <rFont val="宋体"/>
        <family val="3"/>
        <charset val="134"/>
      </rPr>
      <t>城市维护建设税</t>
    </r>
  </si>
  <si>
    <r>
      <t>5.</t>
    </r>
    <r>
      <rPr>
        <sz val="11"/>
        <rFont val="宋体"/>
        <family val="3"/>
        <charset val="134"/>
      </rPr>
      <t>文化旅游体育与传媒支出</t>
    </r>
  </si>
  <si>
    <r>
      <t xml:space="preserve">   </t>
    </r>
    <r>
      <rPr>
        <sz val="11"/>
        <color indexed="8"/>
        <rFont val="宋体"/>
        <family val="3"/>
        <charset val="134"/>
      </rPr>
      <t>房产税</t>
    </r>
  </si>
  <si>
    <r>
      <t>6.</t>
    </r>
    <r>
      <rPr>
        <sz val="11"/>
        <rFont val="宋体"/>
        <family val="3"/>
        <charset val="134"/>
      </rPr>
      <t>社会保障和就业支出</t>
    </r>
  </si>
  <si>
    <r>
      <t xml:space="preserve">   </t>
    </r>
    <r>
      <rPr>
        <sz val="11"/>
        <color indexed="8"/>
        <rFont val="宋体"/>
        <family val="3"/>
        <charset val="134"/>
      </rPr>
      <t>土地增值税</t>
    </r>
  </si>
  <si>
    <r>
      <t>7.</t>
    </r>
    <r>
      <rPr>
        <sz val="11"/>
        <rFont val="宋体"/>
        <family val="3"/>
        <charset val="134"/>
      </rPr>
      <t>卫生健康支出</t>
    </r>
  </si>
  <si>
    <r>
      <t xml:space="preserve">   </t>
    </r>
    <r>
      <rPr>
        <sz val="11"/>
        <color indexed="8"/>
        <rFont val="宋体"/>
        <family val="3"/>
        <charset val="134"/>
      </rPr>
      <t>契税</t>
    </r>
  </si>
  <si>
    <r>
      <t>8.</t>
    </r>
    <r>
      <rPr>
        <sz val="11"/>
        <rFont val="宋体"/>
        <family val="3"/>
        <charset val="134"/>
      </rPr>
      <t>节能环保支出</t>
    </r>
  </si>
  <si>
    <r>
      <t xml:space="preserve">   </t>
    </r>
    <r>
      <rPr>
        <sz val="11"/>
        <color indexed="8"/>
        <rFont val="宋体"/>
        <family val="3"/>
        <charset val="134"/>
      </rPr>
      <t>城镇土地使用税</t>
    </r>
  </si>
  <si>
    <r>
      <t>9.</t>
    </r>
    <r>
      <rPr>
        <sz val="11"/>
        <rFont val="宋体"/>
        <family val="3"/>
        <charset val="134"/>
      </rPr>
      <t>城乡社区支出</t>
    </r>
  </si>
  <si>
    <r>
      <t xml:space="preserve">   </t>
    </r>
    <r>
      <rPr>
        <sz val="11"/>
        <color indexed="8"/>
        <rFont val="宋体"/>
        <family val="3"/>
        <charset val="134"/>
      </rPr>
      <t>其他税收收入</t>
    </r>
  </si>
  <si>
    <r>
      <t>10.</t>
    </r>
    <r>
      <rPr>
        <sz val="11"/>
        <rFont val="宋体"/>
        <family val="3"/>
        <charset val="134"/>
      </rPr>
      <t>农林水支出</t>
    </r>
  </si>
  <si>
    <r>
      <t xml:space="preserve">2. </t>
    </r>
    <r>
      <rPr>
        <b/>
        <sz val="11"/>
        <color indexed="8"/>
        <rFont val="宋体"/>
        <family val="3"/>
        <charset val="134"/>
      </rPr>
      <t>非税收入</t>
    </r>
  </si>
  <si>
    <r>
      <t>11.</t>
    </r>
    <r>
      <rPr>
        <sz val="11"/>
        <rFont val="宋体"/>
        <family val="3"/>
        <charset val="134"/>
      </rPr>
      <t>交通运输支出</t>
    </r>
  </si>
  <si>
    <r>
      <t xml:space="preserve">   </t>
    </r>
    <r>
      <rPr>
        <sz val="11"/>
        <color indexed="8"/>
        <rFont val="宋体"/>
        <family val="3"/>
        <charset val="134"/>
      </rPr>
      <t>专项收入</t>
    </r>
  </si>
  <si>
    <r>
      <t>12.</t>
    </r>
    <r>
      <rPr>
        <sz val="11"/>
        <rFont val="宋体"/>
        <family val="3"/>
        <charset val="134"/>
      </rPr>
      <t>资源勘探工业信息等支出</t>
    </r>
  </si>
  <si>
    <r>
      <t xml:space="preserve">   </t>
    </r>
    <r>
      <rPr>
        <sz val="11"/>
        <color indexed="8"/>
        <rFont val="宋体"/>
        <family val="3"/>
        <charset val="134"/>
      </rPr>
      <t>行政事业性收费收入</t>
    </r>
  </si>
  <si>
    <r>
      <t>13.</t>
    </r>
    <r>
      <rPr>
        <sz val="11"/>
        <rFont val="宋体"/>
        <family val="3"/>
        <charset val="134"/>
      </rPr>
      <t>商业服务业等支出</t>
    </r>
  </si>
  <si>
    <r>
      <t xml:space="preserve">   </t>
    </r>
    <r>
      <rPr>
        <sz val="11"/>
        <color indexed="8"/>
        <rFont val="宋体"/>
        <family val="3"/>
        <charset val="134"/>
      </rPr>
      <t>罚没收入</t>
    </r>
  </si>
  <si>
    <r>
      <t>14.</t>
    </r>
    <r>
      <rPr>
        <sz val="11"/>
        <rFont val="宋体"/>
        <family val="3"/>
        <charset val="134"/>
      </rPr>
      <t>自然资源海洋气象等支出</t>
    </r>
  </si>
  <si>
    <r>
      <t xml:space="preserve">   </t>
    </r>
    <r>
      <rPr>
        <sz val="11"/>
        <color indexed="8"/>
        <rFont val="宋体"/>
        <family val="3"/>
        <charset val="134"/>
      </rPr>
      <t>国有资源（资产）有偿使用收入</t>
    </r>
  </si>
  <si>
    <r>
      <t>15.</t>
    </r>
    <r>
      <rPr>
        <sz val="11"/>
        <rFont val="宋体"/>
        <family val="3"/>
        <charset val="134"/>
      </rPr>
      <t>住房保障支出</t>
    </r>
  </si>
  <si>
    <r>
      <t xml:space="preserve">   </t>
    </r>
    <r>
      <rPr>
        <sz val="11"/>
        <color indexed="8"/>
        <rFont val="宋体"/>
        <family val="3"/>
        <charset val="134"/>
      </rPr>
      <t>其他收入</t>
    </r>
  </si>
  <si>
    <r>
      <t>16.</t>
    </r>
    <r>
      <rPr>
        <sz val="11"/>
        <rFont val="宋体"/>
        <family val="3"/>
        <charset val="134"/>
      </rPr>
      <t>粮油物资储备支出</t>
    </r>
  </si>
  <si>
    <r>
      <t>17.</t>
    </r>
    <r>
      <rPr>
        <sz val="11"/>
        <color indexed="8"/>
        <rFont val="宋体"/>
        <family val="3"/>
        <charset val="134"/>
      </rPr>
      <t>灾害防治及应急管理支出</t>
    </r>
  </si>
  <si>
    <r>
      <t>18.</t>
    </r>
    <r>
      <rPr>
        <sz val="11"/>
        <rFont val="宋体"/>
        <family val="3"/>
        <charset val="134"/>
      </rPr>
      <t>其他各项支出</t>
    </r>
  </si>
  <si>
    <r>
      <t>19.</t>
    </r>
    <r>
      <rPr>
        <sz val="11"/>
        <color indexed="8"/>
        <rFont val="宋体"/>
        <family val="3"/>
        <charset val="134"/>
      </rPr>
      <t>债务付息支出</t>
    </r>
  </si>
  <si>
    <r>
      <t>20.</t>
    </r>
    <r>
      <rPr>
        <sz val="11"/>
        <color indexed="8"/>
        <rFont val="宋体"/>
        <family val="3"/>
        <charset val="134"/>
      </rPr>
      <t>债务发行费支出</t>
    </r>
  </si>
  <si>
    <t>表二：</t>
  </si>
  <si>
    <r>
      <t>2020</t>
    </r>
    <r>
      <rPr>
        <sz val="11"/>
        <color indexed="8"/>
        <rFont val="方正黑体_GBK"/>
        <charset val="134"/>
      </rPr>
      <t>年
决算数</t>
    </r>
  </si>
  <si>
    <r>
      <rPr>
        <sz val="11"/>
        <color indexed="8"/>
        <rFont val="方正黑体_GBK"/>
        <charset val="134"/>
      </rPr>
      <t>增长率</t>
    </r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</si>
  <si>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出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目</t>
    </r>
  </si>
  <si>
    <t>表三：</t>
  </si>
  <si>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           </t>
    </r>
    <r>
      <rPr>
        <sz val="11"/>
        <color indexed="8"/>
        <rFont val="方正黑体_GBK"/>
        <charset val="134"/>
      </rPr>
      <t>目</t>
    </r>
  </si>
  <si>
    <r>
      <rPr>
        <sz val="11"/>
        <color indexed="8"/>
        <rFont val="方正黑体_GBK"/>
        <charset val="134"/>
      </rPr>
      <t>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额</t>
    </r>
  </si>
  <si>
    <r>
      <t>1.</t>
    </r>
    <r>
      <rPr>
        <sz val="11"/>
        <color indexed="8"/>
        <rFont val="宋体"/>
        <family val="3"/>
        <charset val="134"/>
      </rPr>
      <t>一般公共预算收入</t>
    </r>
  </si>
  <si>
    <r>
      <t>1.</t>
    </r>
    <r>
      <rPr>
        <sz val="11"/>
        <color indexed="8"/>
        <rFont val="宋体"/>
        <family val="3"/>
        <charset val="134"/>
      </rPr>
      <t>一般公共预算支出</t>
    </r>
  </si>
  <si>
    <r>
      <t>2.</t>
    </r>
    <r>
      <rPr>
        <sz val="11"/>
        <color indexed="8"/>
        <rFont val="宋体"/>
        <family val="3"/>
        <charset val="134"/>
      </rPr>
      <t>上级补助收入</t>
    </r>
  </si>
  <si>
    <r>
      <t>2.</t>
    </r>
    <r>
      <rPr>
        <sz val="11"/>
        <color indexed="8"/>
        <rFont val="宋体"/>
        <family val="3"/>
        <charset val="134"/>
      </rPr>
      <t>上解上级支出</t>
    </r>
  </si>
  <si>
    <r>
      <t>3.</t>
    </r>
    <r>
      <rPr>
        <sz val="11"/>
        <color indexed="8"/>
        <rFont val="宋体"/>
        <family val="3"/>
        <charset val="134"/>
      </rPr>
      <t>债务转贷收入</t>
    </r>
  </si>
  <si>
    <r>
      <t>3.</t>
    </r>
    <r>
      <rPr>
        <sz val="11"/>
        <color indexed="8"/>
        <rFont val="宋体"/>
        <family val="3"/>
        <charset val="134"/>
      </rPr>
      <t>债务还本支出</t>
    </r>
  </si>
  <si>
    <r>
      <t>4.</t>
    </r>
    <r>
      <rPr>
        <sz val="11"/>
        <color indexed="8"/>
        <rFont val="宋体"/>
        <family val="3"/>
        <charset val="134"/>
      </rPr>
      <t>调入资金</t>
    </r>
  </si>
  <si>
    <r>
      <t>4.</t>
    </r>
    <r>
      <rPr>
        <sz val="11"/>
        <color indexed="8"/>
        <rFont val="宋体"/>
        <family val="3"/>
        <charset val="134"/>
      </rPr>
      <t>调出资金</t>
    </r>
  </si>
  <si>
    <r>
      <t>5.</t>
    </r>
    <r>
      <rPr>
        <sz val="11"/>
        <color indexed="8"/>
        <rFont val="宋体"/>
        <family val="3"/>
        <charset val="134"/>
      </rPr>
      <t>动用预算稳定调节基金</t>
    </r>
  </si>
  <si>
    <r>
      <t>5.</t>
    </r>
    <r>
      <rPr>
        <sz val="11"/>
        <color indexed="8"/>
        <rFont val="宋体"/>
        <family val="3"/>
        <charset val="134"/>
      </rPr>
      <t>安排预算稳定调节基金</t>
    </r>
  </si>
  <si>
    <r>
      <t>6.</t>
    </r>
    <r>
      <rPr>
        <sz val="11"/>
        <color indexed="8"/>
        <rFont val="宋体"/>
        <family val="3"/>
        <charset val="134"/>
      </rPr>
      <t>上年结余及结转收入</t>
    </r>
  </si>
  <si>
    <r>
      <t>6.</t>
    </r>
    <r>
      <rPr>
        <sz val="11"/>
        <color indexed="8"/>
        <rFont val="宋体"/>
        <family val="3"/>
        <charset val="134"/>
      </rPr>
      <t>年终结余结转资金</t>
    </r>
  </si>
  <si>
    <t>收入总计</t>
  </si>
  <si>
    <t>支出总计</t>
  </si>
  <si>
    <r>
      <rPr>
        <sz val="11"/>
        <color indexed="8"/>
        <rFont val="宋体"/>
        <family val="3"/>
        <charset val="134"/>
      </rPr>
      <t>表四：</t>
    </r>
  </si>
  <si>
    <t>收  入  项  目</t>
  </si>
  <si>
    <t>2021年
执行数</t>
  </si>
  <si>
    <t>2022 年
预算数</t>
  </si>
  <si>
    <t>增长率</t>
  </si>
  <si>
    <t>支 出 项 目</t>
  </si>
  <si>
    <t>2021年
预计完成数</t>
  </si>
  <si>
    <t>2022年
预算数</t>
  </si>
  <si>
    <r>
      <t xml:space="preserve">   </t>
    </r>
    <r>
      <rPr>
        <sz val="11"/>
        <color indexed="8"/>
        <rFont val="宋体"/>
        <family val="3"/>
        <charset val="134"/>
      </rPr>
      <t>行政事业性收费收入</t>
    </r>
  </si>
  <si>
    <t>表五：</t>
  </si>
  <si>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方正黑体_GBK"/>
        <charset val="134"/>
      </rPr>
      <t>目</t>
    </r>
  </si>
  <si>
    <r>
      <rPr>
        <sz val="11"/>
        <color indexed="8"/>
        <rFont val="方正黑体_GBK"/>
        <charset val="134"/>
      </rPr>
      <t>金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方正黑体_GBK"/>
        <charset val="134"/>
      </rPr>
      <t>额</t>
    </r>
  </si>
  <si>
    <r>
      <rPr>
        <sz val="11"/>
        <color indexed="8"/>
        <rFont val="方正黑体_GBK"/>
        <charset val="134"/>
      </rPr>
      <t>单位</t>
    </r>
  </si>
  <si>
    <t>收    入</t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</si>
  <si>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方正黑体_GBK"/>
        <charset val="134"/>
      </rPr>
      <t>出</t>
    </r>
  </si>
  <si>
    <r>
      <rPr>
        <sz val="11"/>
        <color indexed="8"/>
        <rFont val="方正黑体_GBK"/>
        <charset val="134"/>
      </rPr>
      <t>合计</t>
    </r>
  </si>
  <si>
    <r>
      <rPr>
        <sz val="11"/>
        <color indexed="8"/>
        <rFont val="方正黑体_GBK"/>
        <charset val="134"/>
      </rPr>
      <t>财政经常性拨款资金</t>
    </r>
  </si>
  <si>
    <r>
      <rPr>
        <sz val="11"/>
        <color indexed="8"/>
        <rFont val="方正黑体_GBK"/>
        <charset val="134"/>
      </rPr>
      <t>财政专项拨款资金</t>
    </r>
  </si>
  <si>
    <t>政府性基金</t>
  </si>
  <si>
    <r>
      <rPr>
        <sz val="11"/>
        <color indexed="8"/>
        <rFont val="方正黑体_GBK"/>
        <charset val="134"/>
      </rPr>
      <t>纳入预算管理的非税资金</t>
    </r>
  </si>
  <si>
    <t>专户管理的非税资金</t>
  </si>
  <si>
    <t>其他收入</t>
  </si>
  <si>
    <r>
      <rPr>
        <sz val="11"/>
        <color indexed="8"/>
        <rFont val="方正黑体_GBK"/>
        <charset val="134"/>
      </rPr>
      <t>基本支出</t>
    </r>
  </si>
  <si>
    <r>
      <rPr>
        <sz val="11"/>
        <color indexed="8"/>
        <rFont val="方正黑体_GBK"/>
        <charset val="134"/>
      </rPr>
      <t>专项支出</t>
    </r>
  </si>
  <si>
    <r>
      <rPr>
        <sz val="11"/>
        <color indexed="8"/>
        <rFont val="方正黑体_GBK"/>
        <charset val="134"/>
      </rPr>
      <t>其他支出</t>
    </r>
  </si>
  <si>
    <t>合计</t>
  </si>
  <si>
    <r>
      <rPr>
        <sz val="11"/>
        <rFont val="宋体"/>
        <family val="3"/>
        <charset val="134"/>
      </rPr>
      <t>金额单位</t>
    </r>
    <r>
      <rPr>
        <sz val="11"/>
        <rFont val="宋体"/>
        <family val="3"/>
        <charset val="134"/>
      </rPr>
      <t>：</t>
    </r>
    <r>
      <rPr>
        <sz val="11"/>
        <rFont val="宋体"/>
        <family val="3"/>
        <charset val="134"/>
      </rPr>
      <t>万元</t>
    </r>
  </si>
  <si>
    <t>序号</t>
  </si>
  <si>
    <t>部门名称</t>
  </si>
  <si>
    <t>基本支出项目</t>
  </si>
  <si>
    <t>工资福利
支出</t>
  </si>
  <si>
    <t>商品和服务支出</t>
  </si>
  <si>
    <t>对个人和家庭的补助</t>
  </si>
  <si>
    <r>
      <rPr>
        <sz val="11"/>
        <color indexed="8"/>
        <rFont val="方正黑体_GBK"/>
        <charset val="134"/>
      </rPr>
      <t>序号</t>
    </r>
  </si>
  <si>
    <r>
      <rPr>
        <sz val="11"/>
        <color indexed="8"/>
        <rFont val="方正黑体_GBK"/>
        <charset val="134"/>
      </rPr>
      <t>支出项目</t>
    </r>
  </si>
  <si>
    <r>
      <rPr>
        <sz val="11"/>
        <color indexed="8"/>
        <rFont val="方正黑体_GBK"/>
        <charset val="134"/>
      </rPr>
      <t>预算数</t>
    </r>
  </si>
  <si>
    <t>一</t>
  </si>
  <si>
    <t>产业强市转型发展类</t>
  </si>
  <si>
    <t>人才及创业投资引导资金</t>
  </si>
  <si>
    <t>重大产业项目专项资金</t>
  </si>
  <si>
    <t>商务发展专项</t>
  </si>
  <si>
    <t>科技创新专项资金</t>
  </si>
  <si>
    <t>工业和信息化专项</t>
  </si>
  <si>
    <t>农业、环保等其他产业发展扶持资金</t>
  </si>
  <si>
    <t>二</t>
  </si>
  <si>
    <t>民生事业社会保障类</t>
  </si>
  <si>
    <t>社保补助专项</t>
  </si>
  <si>
    <t>公交营运补贴</t>
  </si>
  <si>
    <t>教育事业专项</t>
  </si>
  <si>
    <t>社会福利专项</t>
  </si>
  <si>
    <t>社会救助专项</t>
  </si>
  <si>
    <t>社会优抚专项</t>
  </si>
  <si>
    <t>文体事业专项</t>
  </si>
  <si>
    <t>医疗卫计专项</t>
  </si>
  <si>
    <t>其他民生事业社会保障支出</t>
  </si>
  <si>
    <t>三</t>
  </si>
  <si>
    <t>公共安全专项类</t>
  </si>
  <si>
    <t>法治建设专项</t>
  </si>
  <si>
    <t>公共安全专项</t>
  </si>
  <si>
    <t>四</t>
  </si>
  <si>
    <t>生态环保类</t>
  </si>
  <si>
    <t>环境保护和环境治理专项</t>
  </si>
  <si>
    <t>生态补偿资金</t>
  </si>
  <si>
    <t>其他生态环保资金</t>
  </si>
  <si>
    <t>五</t>
  </si>
  <si>
    <t>城市维护类</t>
  </si>
  <si>
    <t>城市基础设施运营维护专项</t>
  </si>
  <si>
    <t>规划专项</t>
  </si>
  <si>
    <t>公益性投资运营补助及地方政府债务还本付息</t>
  </si>
  <si>
    <t>重大基础设施建设项目资金</t>
  </si>
  <si>
    <t>六</t>
  </si>
  <si>
    <t>三农城乡一体化类</t>
  </si>
  <si>
    <t>城乡一体化专项</t>
  </si>
  <si>
    <t>粮食储备和管理专项</t>
  </si>
  <si>
    <t>农业农村发展专项</t>
  </si>
  <si>
    <t>水利建设专项</t>
  </si>
  <si>
    <t>特色小镇补助</t>
  </si>
  <si>
    <t>科技镇长团</t>
  </si>
  <si>
    <t>七</t>
  </si>
  <si>
    <t>其他类</t>
  </si>
  <si>
    <t>对口支援</t>
  </si>
  <si>
    <t>信息化专项</t>
  </si>
  <si>
    <t>组织建设专项</t>
  </si>
  <si>
    <t>其他</t>
  </si>
  <si>
    <t>2021年
预算数</t>
  </si>
  <si>
    <t>完成
比例</t>
  </si>
  <si>
    <t>支  出  项  目</t>
  </si>
  <si>
    <t>基金收入合计</t>
  </si>
  <si>
    <t>基金支出合计</t>
  </si>
  <si>
    <r>
      <t>1.</t>
    </r>
    <r>
      <rPr>
        <sz val="11"/>
        <rFont val="宋体"/>
        <family val="3"/>
        <charset val="134"/>
      </rPr>
      <t>国有土地使用权出让收入</t>
    </r>
  </si>
  <si>
    <r>
      <t>2.</t>
    </r>
    <r>
      <rPr>
        <sz val="11"/>
        <rFont val="宋体"/>
        <family val="3"/>
        <charset val="134"/>
      </rPr>
      <t>国有土地收益基金收入</t>
    </r>
  </si>
  <si>
    <r>
      <t>3.</t>
    </r>
    <r>
      <rPr>
        <sz val="11"/>
        <rFont val="宋体"/>
        <family val="3"/>
        <charset val="134"/>
      </rPr>
      <t>农业土地开发资金收入</t>
    </r>
  </si>
  <si>
    <r>
      <t>4.</t>
    </r>
    <r>
      <rPr>
        <sz val="11"/>
        <rFont val="宋体"/>
        <family val="3"/>
        <charset val="134"/>
      </rPr>
      <t>城市基础设施配套费收入</t>
    </r>
  </si>
  <si>
    <r>
      <t>5.</t>
    </r>
    <r>
      <rPr>
        <sz val="11"/>
        <rFont val="宋体"/>
        <family val="3"/>
        <charset val="134"/>
      </rPr>
      <t>污水处理费收入</t>
    </r>
  </si>
  <si>
    <r>
      <t>6.</t>
    </r>
    <r>
      <rPr>
        <sz val="11"/>
        <rFont val="宋体"/>
        <family val="3"/>
        <charset val="134"/>
      </rPr>
      <t>其他各项政府性基金收入</t>
    </r>
  </si>
  <si>
    <r>
      <t>1.</t>
    </r>
    <r>
      <rPr>
        <sz val="11"/>
        <color indexed="8"/>
        <rFont val="宋体"/>
        <family val="3"/>
        <charset val="134"/>
      </rPr>
      <t>政府性基金收入</t>
    </r>
  </si>
  <si>
    <r>
      <t>5.</t>
    </r>
    <r>
      <rPr>
        <sz val="11"/>
        <color indexed="8"/>
        <rFont val="宋体"/>
        <family val="3"/>
        <charset val="134"/>
      </rPr>
      <t>上年结转及结余</t>
    </r>
  </si>
  <si>
    <r>
      <rPr>
        <sz val="11"/>
        <color indexed="8"/>
        <rFont val="宋体"/>
        <family val="3"/>
        <charset val="134"/>
      </rPr>
      <t>单位：万元</t>
    </r>
  </si>
  <si>
    <r>
      <t>2021</t>
    </r>
    <r>
      <rPr>
        <sz val="11"/>
        <color indexed="8"/>
        <rFont val="方正黑体_GBK"/>
        <charset val="134"/>
      </rPr>
      <t>年
执行数</t>
    </r>
  </si>
  <si>
    <r>
      <t>2022</t>
    </r>
    <r>
      <rPr>
        <sz val="11"/>
        <color indexed="8"/>
        <rFont val="方正黑体_GBK"/>
        <charset val="134"/>
      </rPr>
      <t>年
预算数</t>
    </r>
  </si>
  <si>
    <r>
      <t>2021</t>
    </r>
    <r>
      <rPr>
        <sz val="11"/>
        <color indexed="8"/>
        <rFont val="方正黑体_GBK"/>
        <charset val="134"/>
      </rPr>
      <t>年
预计完成数</t>
    </r>
  </si>
  <si>
    <r>
      <rPr>
        <b/>
        <sz val="11"/>
        <color indexed="8"/>
        <rFont val="宋体"/>
        <family val="3"/>
        <charset val="134"/>
      </rPr>
      <t>基金收入合计</t>
    </r>
  </si>
  <si>
    <r>
      <rPr>
        <sz val="11"/>
        <color indexed="8"/>
        <rFont val="宋体"/>
        <family val="3"/>
        <charset val="134"/>
      </rPr>
      <t>表十三：</t>
    </r>
  </si>
  <si>
    <r>
      <t>2022</t>
    </r>
    <r>
      <rPr>
        <sz val="11"/>
        <color indexed="8"/>
        <rFont val="方正黑体_GBK"/>
        <charset val="134"/>
      </rPr>
      <t>年</t>
    </r>
  </si>
  <si>
    <r>
      <rPr>
        <sz val="11"/>
        <color indexed="8"/>
        <rFont val="方正黑体_GBK"/>
        <charset val="134"/>
      </rPr>
      <t>公务用车</t>
    </r>
  </si>
  <si>
    <r>
      <rPr>
        <sz val="11"/>
        <color indexed="8"/>
        <rFont val="方正黑体_GBK"/>
        <charset val="134"/>
      </rPr>
      <t>公款出国（境）支出</t>
    </r>
  </si>
  <si>
    <t>公务接待费用支出</t>
  </si>
  <si>
    <r>
      <rPr>
        <sz val="11"/>
        <color indexed="8"/>
        <rFont val="方正黑体_GBK"/>
        <charset val="134"/>
      </rPr>
      <t>会议经费</t>
    </r>
  </si>
  <si>
    <r>
      <rPr>
        <sz val="11"/>
        <color indexed="8"/>
        <rFont val="方正黑体_GBK"/>
        <charset val="134"/>
      </rPr>
      <t>培训费</t>
    </r>
  </si>
  <si>
    <r>
      <rPr>
        <sz val="11"/>
        <color indexed="8"/>
        <rFont val="方正黑体_GBK"/>
        <charset val="134"/>
      </rPr>
      <t>购置费用</t>
    </r>
  </si>
  <si>
    <r>
      <rPr>
        <sz val="11"/>
        <color indexed="8"/>
        <rFont val="方正黑体_GBK"/>
        <charset val="134"/>
      </rPr>
      <t>运行费用</t>
    </r>
  </si>
  <si>
    <t>综合执法局</t>
  </si>
  <si>
    <t>云亭中学</t>
  </si>
  <si>
    <t>云亭幼儿园</t>
  </si>
  <si>
    <t>社区卫生服务中心</t>
  </si>
  <si>
    <t>云亭社区</t>
  </si>
  <si>
    <t>金云社区</t>
  </si>
  <si>
    <t>迎瑞社区</t>
  </si>
  <si>
    <t>云东社区</t>
  </si>
  <si>
    <t>江阴市云亭街道机关本级</t>
  </si>
  <si>
    <t>江阴市公安局云亭街道派出所</t>
  </si>
  <si>
    <t>江阴市云亭中心幼儿园</t>
  </si>
  <si>
    <t>江阴市云亭实验小学</t>
  </si>
  <si>
    <t>江阴市云亭中学</t>
  </si>
  <si>
    <t>江阴市云亭社区卫生服务中心</t>
  </si>
  <si>
    <t>成教中心</t>
  </si>
  <si>
    <r>
      <t>2021</t>
    </r>
    <r>
      <rPr>
        <sz val="20"/>
        <color indexed="8"/>
        <rFont val="方正小标宋_GBK"/>
        <charset val="134"/>
      </rPr>
      <t>年江阴市</t>
    </r>
    <r>
      <rPr>
        <sz val="20"/>
        <color indexed="8"/>
        <rFont val="方正小标宋_GBK"/>
        <charset val="134"/>
      </rPr>
      <t>云亭街道</t>
    </r>
    <r>
      <rPr>
        <sz val="20"/>
        <color indexed="8"/>
        <rFont val="方正小标宋_GBK"/>
        <charset val="134"/>
      </rPr>
      <t>一般公共预算预计完成情况表</t>
    </r>
    <phoneticPr fontId="30" type="noConversion"/>
  </si>
  <si>
    <r>
      <t>2021</t>
    </r>
    <r>
      <rPr>
        <sz val="20"/>
        <color indexed="8"/>
        <rFont val="方正小标宋_GBK"/>
        <charset val="134"/>
      </rPr>
      <t>年江阴市云亭街道一般公共预算收支执行情况表</t>
    </r>
    <phoneticPr fontId="30" type="noConversion"/>
  </si>
  <si>
    <r>
      <t>2021</t>
    </r>
    <r>
      <rPr>
        <sz val="20"/>
        <color indexed="8"/>
        <rFont val="方正小标宋_GBK"/>
        <charset val="134"/>
      </rPr>
      <t>年江阴市云亭街道一般公共预算平衡情况表</t>
    </r>
    <phoneticPr fontId="30" type="noConversion"/>
  </si>
  <si>
    <r>
      <t>2022年江阴市云亭街道</t>
    </r>
    <r>
      <rPr>
        <sz val="20"/>
        <color indexed="8"/>
        <rFont val="方正小标宋_GBK"/>
        <charset val="134"/>
      </rPr>
      <t>一般公共预算收支预算表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</si>
  <si>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年江阴市云亭街道一般公共预算平衡情况表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</si>
  <si>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年江阴市云亭街道部门收支预算汇总表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</si>
  <si>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年江阴市云亭街道重点支出项目情况表</t>
    </r>
    <phoneticPr fontId="30" type="noConversion"/>
  </si>
  <si>
    <r>
      <t>2021</t>
    </r>
    <r>
      <rPr>
        <sz val="20"/>
        <color indexed="8"/>
        <rFont val="方正小标宋_GBK"/>
        <charset val="134"/>
      </rPr>
      <t>年江阴市云亭街道政府性基金预算收支执行情况表</t>
    </r>
    <phoneticPr fontId="30" type="noConversion"/>
  </si>
  <si>
    <r>
      <t>2021</t>
    </r>
    <r>
      <rPr>
        <sz val="20"/>
        <color indexed="8"/>
        <rFont val="方正小标宋_GBK"/>
        <charset val="134"/>
      </rPr>
      <t>年江阴市云亭街道政府性基金预算平衡情况表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</si>
  <si>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年江阴市云亭街道政府性基金预算收支预算表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</si>
  <si>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年江阴市云亭街道政府性基金预算平衡情况表</t>
    </r>
    <phoneticPr fontId="30" type="noConversion"/>
  </si>
  <si>
    <r>
      <t>2022</t>
    </r>
    <r>
      <rPr>
        <sz val="20"/>
        <color indexed="8"/>
        <rFont val="方正小标宋_GBK"/>
        <charset val="134"/>
      </rPr>
      <t>年江阴市云亭街道“三公一会一培”费用预算支出汇总表</t>
    </r>
    <phoneticPr fontId="30" type="noConversion"/>
  </si>
  <si>
    <t>表六：</t>
    <phoneticPr fontId="30" type="noConversion"/>
  </si>
  <si>
    <t>表七：</t>
    <phoneticPr fontId="30" type="noConversion"/>
  </si>
  <si>
    <t>表八：</t>
    <phoneticPr fontId="30" type="noConversion"/>
  </si>
  <si>
    <t>表九：</t>
    <phoneticPr fontId="30" type="noConversion"/>
  </si>
  <si>
    <t>表十：</t>
    <phoneticPr fontId="30" type="noConversion"/>
  </si>
  <si>
    <t>表十一：</t>
    <phoneticPr fontId="30" type="noConversion"/>
  </si>
  <si>
    <t>表十二：</t>
    <phoneticPr fontId="30" type="noConversion"/>
  </si>
  <si>
    <t>云亭街道办事处（机关）</t>
    <phoneticPr fontId="30" type="noConversion"/>
  </si>
  <si>
    <t>云亭街道派出所</t>
    <phoneticPr fontId="30" type="noConversion"/>
  </si>
  <si>
    <t>云亭实验小学</t>
    <phoneticPr fontId="30" type="noConversion"/>
  </si>
  <si>
    <t>云亭成教中心</t>
    <phoneticPr fontId="30" type="noConversion"/>
  </si>
  <si>
    <t>云亭敬老院</t>
    <phoneticPr fontId="30" type="noConversion"/>
  </si>
  <si>
    <t>云亭安息堂</t>
    <phoneticPr fontId="30" type="noConversion"/>
  </si>
  <si>
    <t>云亭环卫所</t>
    <phoneticPr fontId="30" type="noConversion"/>
  </si>
  <si>
    <r>
      <t>2022</t>
    </r>
    <r>
      <rPr>
        <sz val="20"/>
        <rFont val="方正小标宋_GBK"/>
        <charset val="134"/>
      </rPr>
      <t>年江阴市云亭街道部门预算基本支出表</t>
    </r>
    <r>
      <rPr>
        <b/>
        <sz val="20"/>
        <rFont val="Times New Roman"/>
        <family val="1"/>
      </rPr>
      <t xml:space="preserve">
</t>
    </r>
    <r>
      <rPr>
        <sz val="20"/>
        <rFont val="方正楷体_GBK"/>
        <charset val="134"/>
      </rPr>
      <t>（按经济科目分类）</t>
    </r>
    <phoneticPr fontId="30" type="noConversion"/>
  </si>
  <si>
    <r>
      <t>1.</t>
    </r>
    <r>
      <rPr>
        <sz val="11"/>
        <rFont val="宋体"/>
        <family val="3"/>
        <charset val="134"/>
      </rPr>
      <t>一般公共服务支出</t>
    </r>
  </si>
  <si>
    <r>
      <t>2.</t>
    </r>
    <r>
      <rPr>
        <sz val="11"/>
        <rFont val="宋体"/>
        <family val="3"/>
        <charset val="134"/>
      </rPr>
      <t>公共安全支出</t>
    </r>
  </si>
  <si>
    <r>
      <t>3.</t>
    </r>
    <r>
      <rPr>
        <sz val="11"/>
        <rFont val="宋体"/>
        <family val="3"/>
        <charset val="134"/>
      </rPr>
      <t>教育支出</t>
    </r>
  </si>
  <si>
    <r>
      <t>4.</t>
    </r>
    <r>
      <rPr>
        <sz val="11"/>
        <rFont val="宋体"/>
        <family val="3"/>
        <charset val="134"/>
      </rPr>
      <t>科学技术支出</t>
    </r>
  </si>
  <si>
    <r>
      <t>5.</t>
    </r>
    <r>
      <rPr>
        <sz val="11"/>
        <rFont val="宋体"/>
        <family val="3"/>
        <charset val="134"/>
      </rPr>
      <t>文化旅游体育与传媒支出</t>
    </r>
  </si>
  <si>
    <r>
      <t>6.</t>
    </r>
    <r>
      <rPr>
        <sz val="11"/>
        <rFont val="宋体"/>
        <family val="3"/>
        <charset val="134"/>
      </rPr>
      <t>社会保障和就业支出</t>
    </r>
  </si>
  <si>
    <r>
      <t>7.</t>
    </r>
    <r>
      <rPr>
        <sz val="11"/>
        <rFont val="宋体"/>
        <family val="3"/>
        <charset val="134"/>
      </rPr>
      <t>卫生健康支出</t>
    </r>
  </si>
  <si>
    <r>
      <t>8.</t>
    </r>
    <r>
      <rPr>
        <sz val="11"/>
        <rFont val="宋体"/>
        <family val="3"/>
        <charset val="134"/>
      </rPr>
      <t>节能环保支出</t>
    </r>
  </si>
  <si>
    <r>
      <t>9.</t>
    </r>
    <r>
      <rPr>
        <sz val="11"/>
        <rFont val="宋体"/>
        <family val="3"/>
        <charset val="134"/>
      </rPr>
      <t>城乡社区支出</t>
    </r>
  </si>
  <si>
    <r>
      <t>10.</t>
    </r>
    <r>
      <rPr>
        <sz val="11"/>
        <rFont val="宋体"/>
        <family val="3"/>
        <charset val="134"/>
      </rPr>
      <t>农林水支出</t>
    </r>
  </si>
  <si>
    <r>
      <t>11.</t>
    </r>
    <r>
      <rPr>
        <sz val="11"/>
        <rFont val="宋体"/>
        <family val="3"/>
        <charset val="134"/>
      </rPr>
      <t>交通运输支出</t>
    </r>
  </si>
  <si>
    <r>
      <t>12.</t>
    </r>
    <r>
      <rPr>
        <sz val="11"/>
        <rFont val="宋体"/>
        <family val="3"/>
        <charset val="134"/>
      </rPr>
      <t>资源勘探工业信息等支出</t>
    </r>
  </si>
  <si>
    <r>
      <t>13.</t>
    </r>
    <r>
      <rPr>
        <sz val="11"/>
        <rFont val="宋体"/>
        <family val="3"/>
        <charset val="134"/>
      </rPr>
      <t>商业服务业等支出</t>
    </r>
  </si>
  <si>
    <r>
      <t>14.</t>
    </r>
    <r>
      <rPr>
        <sz val="11"/>
        <rFont val="宋体"/>
        <family val="3"/>
        <charset val="134"/>
      </rPr>
      <t>自然资源海洋气象等支出</t>
    </r>
  </si>
  <si>
    <r>
      <t>15.</t>
    </r>
    <r>
      <rPr>
        <sz val="11"/>
        <rFont val="宋体"/>
        <family val="3"/>
        <charset val="134"/>
      </rPr>
      <t>住房保障支出</t>
    </r>
  </si>
  <si>
    <r>
      <t>16.</t>
    </r>
    <r>
      <rPr>
        <sz val="11"/>
        <rFont val="宋体"/>
        <family val="3"/>
        <charset val="134"/>
      </rPr>
      <t>粮油物资储备支出</t>
    </r>
  </si>
  <si>
    <r>
      <t>17.</t>
    </r>
    <r>
      <rPr>
        <sz val="11"/>
        <color indexed="8"/>
        <rFont val="宋体"/>
        <family val="3"/>
        <charset val="134"/>
      </rPr>
      <t>灾害防治及应急管理支出</t>
    </r>
  </si>
  <si>
    <r>
      <t>18.</t>
    </r>
    <r>
      <rPr>
        <sz val="11"/>
        <rFont val="宋体"/>
        <family val="3"/>
        <charset val="134"/>
      </rPr>
      <t>其他各项支出</t>
    </r>
  </si>
  <si>
    <r>
      <t>19.</t>
    </r>
    <r>
      <rPr>
        <sz val="11"/>
        <color indexed="8"/>
        <rFont val="宋体"/>
        <family val="3"/>
        <charset val="134"/>
      </rPr>
      <t>债务付息支出</t>
    </r>
  </si>
  <si>
    <r>
      <t>20.</t>
    </r>
    <r>
      <rPr>
        <sz val="11"/>
        <color indexed="8"/>
        <rFont val="宋体"/>
        <family val="3"/>
        <charset val="134"/>
      </rPr>
      <t>债务发行费支出</t>
    </r>
  </si>
  <si>
    <r>
      <t>1.</t>
    </r>
    <r>
      <rPr>
        <sz val="11"/>
        <rFont val="宋体"/>
        <family val="3"/>
        <charset val="134"/>
      </rPr>
      <t>城乡社区支出</t>
    </r>
  </si>
  <si>
    <r>
      <t xml:space="preserve">      </t>
    </r>
    <r>
      <rPr>
        <sz val="11"/>
        <rFont val="宋体"/>
        <family val="3"/>
        <charset val="134"/>
      </rPr>
      <t>城市基础设施配套费安排的支出</t>
    </r>
  </si>
  <si>
    <r>
      <t xml:space="preserve">      </t>
    </r>
    <r>
      <rPr>
        <sz val="11"/>
        <rFont val="宋体"/>
        <family val="3"/>
        <charset val="134"/>
      </rPr>
      <t>污水处理费安排的支出</t>
    </r>
  </si>
  <si>
    <r>
      <t>2.</t>
    </r>
    <r>
      <rPr>
        <sz val="11"/>
        <rFont val="宋体"/>
        <family val="3"/>
        <charset val="134"/>
      </rPr>
      <t>其他各项支出</t>
    </r>
  </si>
  <si>
    <r>
      <t xml:space="preserve">    </t>
    </r>
    <r>
      <rPr>
        <sz val="11"/>
        <rFont val="宋体"/>
        <family val="3"/>
        <charset val="134"/>
      </rPr>
      <t>其中：彩票公益金相关支出</t>
    </r>
  </si>
  <si>
    <r>
      <t>3.</t>
    </r>
    <r>
      <rPr>
        <sz val="11"/>
        <color indexed="8"/>
        <rFont val="宋体"/>
        <family val="3"/>
        <charset val="134"/>
      </rPr>
      <t>债务付息支出</t>
    </r>
  </si>
  <si>
    <r>
      <t>4.</t>
    </r>
    <r>
      <rPr>
        <sz val="11"/>
        <color indexed="8"/>
        <rFont val="宋体"/>
        <family val="3"/>
        <charset val="134"/>
      </rPr>
      <t>债务发行费用支出</t>
    </r>
  </si>
  <si>
    <r>
      <t xml:space="preserve">     </t>
    </r>
    <r>
      <rPr>
        <sz val="11"/>
        <rFont val="宋体"/>
        <family val="3"/>
        <charset val="134"/>
      </rPr>
      <t>其中：国有土地使用权出让收入及对应专项债务收入安排的支出</t>
    </r>
    <phoneticPr fontId="30" type="noConversion"/>
  </si>
  <si>
    <r>
      <t>5</t>
    </r>
    <r>
      <rPr>
        <sz val="11"/>
        <color indexed="8"/>
        <rFont val="Times New Roman"/>
        <family val="1"/>
      </rPr>
      <t>.</t>
    </r>
    <r>
      <rPr>
        <sz val="11"/>
        <color indexed="8"/>
        <rFont val="宋体"/>
        <family val="3"/>
        <charset val="134"/>
      </rPr>
      <t>抗疫特别国债安排的支出</t>
    </r>
  </si>
  <si>
    <r>
      <t>1.</t>
    </r>
    <r>
      <rPr>
        <sz val="11"/>
        <color indexed="8"/>
        <rFont val="宋体"/>
        <family val="3"/>
        <charset val="134"/>
      </rPr>
      <t>政府性基金收入</t>
    </r>
  </si>
  <si>
    <r>
      <t>1.</t>
    </r>
    <r>
      <rPr>
        <sz val="11"/>
        <color indexed="8"/>
        <rFont val="宋体"/>
        <family val="3"/>
        <charset val="134"/>
      </rPr>
      <t>政府性基金支出</t>
    </r>
  </si>
  <si>
    <r>
      <t>2.</t>
    </r>
    <r>
      <rPr>
        <sz val="11"/>
        <color indexed="8"/>
        <rFont val="宋体"/>
        <family val="3"/>
        <charset val="134"/>
      </rPr>
      <t>上级补助收入</t>
    </r>
  </si>
  <si>
    <r>
      <t>2.</t>
    </r>
    <r>
      <rPr>
        <sz val="11"/>
        <color indexed="8"/>
        <rFont val="宋体"/>
        <family val="3"/>
        <charset val="134"/>
      </rPr>
      <t>上解上级支出</t>
    </r>
  </si>
  <si>
    <r>
      <t>3.</t>
    </r>
    <r>
      <rPr>
        <sz val="11"/>
        <color indexed="8"/>
        <rFont val="宋体"/>
        <family val="3"/>
        <charset val="134"/>
      </rPr>
      <t>债务转贷收入</t>
    </r>
  </si>
  <si>
    <r>
      <t>3.</t>
    </r>
    <r>
      <rPr>
        <sz val="11"/>
        <color indexed="8"/>
        <rFont val="宋体"/>
        <family val="3"/>
        <charset val="134"/>
      </rPr>
      <t>债务还本支出</t>
    </r>
  </si>
  <si>
    <r>
      <t>4.</t>
    </r>
    <r>
      <rPr>
        <sz val="11"/>
        <color indexed="8"/>
        <rFont val="宋体"/>
        <family val="3"/>
        <charset val="134"/>
      </rPr>
      <t>调入资金</t>
    </r>
  </si>
  <si>
    <r>
      <t>4.</t>
    </r>
    <r>
      <rPr>
        <sz val="11"/>
        <color indexed="8"/>
        <rFont val="宋体"/>
        <family val="3"/>
        <charset val="134"/>
      </rPr>
      <t>政府性基金调出资金</t>
    </r>
  </si>
  <si>
    <r>
      <t>5.</t>
    </r>
    <r>
      <rPr>
        <sz val="11"/>
        <color indexed="8"/>
        <rFont val="宋体"/>
        <family val="3"/>
        <charset val="134"/>
      </rPr>
      <t>上年结转及结余</t>
    </r>
  </si>
  <si>
    <r>
      <t>5.</t>
    </r>
    <r>
      <rPr>
        <sz val="11"/>
        <color indexed="8"/>
        <rFont val="宋体"/>
        <family val="3"/>
        <charset val="134"/>
      </rPr>
      <t>年终结余及结转</t>
    </r>
  </si>
  <si>
    <r>
      <t xml:space="preserve">    </t>
    </r>
    <r>
      <rPr>
        <sz val="11"/>
        <rFont val="宋体"/>
        <family val="3"/>
        <charset val="134"/>
      </rPr>
      <t>城市基础设施配套费安排的支出</t>
    </r>
  </si>
  <si>
    <r>
      <t xml:space="preserve">    </t>
    </r>
    <r>
      <rPr>
        <sz val="11"/>
        <rFont val="宋体"/>
        <family val="3"/>
        <charset val="134"/>
      </rPr>
      <t>污水处理费安排的支出</t>
    </r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</si>
</sst>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 "/>
    <numFmt numFmtId="178" formatCode="0;_퐅"/>
    <numFmt numFmtId="179" formatCode="0_);[Red]\(0\)"/>
  </numFmts>
  <fonts count="44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20"/>
      <color indexed="8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方正黑体_GBK"/>
      <charset val="134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方正黑体_GBK"/>
      <charset val="134"/>
    </font>
    <font>
      <sz val="20"/>
      <color indexed="8"/>
      <name val="华文中宋"/>
      <family val="3"/>
      <charset val="134"/>
    </font>
    <font>
      <b/>
      <sz val="11"/>
      <color indexed="8"/>
      <name val="宋体"/>
      <family val="3"/>
      <charset val="134"/>
    </font>
    <font>
      <sz val="12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1"/>
      <name val="宋体"/>
      <family val="3"/>
      <charset val="134"/>
    </font>
    <font>
      <sz val="10"/>
      <name val="方正黑体_GBK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20"/>
      <color indexed="8"/>
      <name val="方正小标宋_GBK"/>
      <charset val="134"/>
    </font>
    <font>
      <sz val="20"/>
      <color indexed="8"/>
      <name val="方正小标宋_GBK"/>
      <charset val="134"/>
    </font>
    <font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仿宋_GBK"/>
      <charset val="134"/>
    </font>
    <font>
      <sz val="12"/>
      <color indexed="8"/>
      <name val="方正黑体_GBK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20"/>
      <name val="方正小标宋_GBK"/>
      <charset val="134"/>
    </font>
    <font>
      <sz val="22"/>
      <color indexed="8"/>
      <name val="方正小标宋_GBK"/>
      <charset val="134"/>
    </font>
    <font>
      <sz val="12"/>
      <color indexed="8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20"/>
      <name val="方正楷体_GBK"/>
      <charset val="134"/>
    </font>
    <font>
      <b/>
      <sz val="11"/>
      <color indexed="8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方正黑体_GBK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rgb="FF000000"/>
      <name val="方正小标宋_GBK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>
      <alignment vertical="center"/>
    </xf>
    <xf numFmtId="0" fontId="25" fillId="0" borderId="0" applyNumberFormat="0" applyFont="0" applyFill="0" applyBorder="0" applyAlignment="0" applyProtection="0"/>
    <xf numFmtId="0" fontId="29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0" fontId="3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11" fillId="0" borderId="0" xfId="3" applyFont="1" applyAlignment="1">
      <alignment horizontal="right"/>
    </xf>
    <xf numFmtId="176" fontId="11" fillId="0" borderId="0" xfId="3" applyNumberFormat="1" applyFont="1" applyAlignment="1">
      <alignment horizontal="center"/>
    </xf>
    <xf numFmtId="0" fontId="11" fillId="0" borderId="0" xfId="3" applyFont="1" applyAlignment="1">
      <alignment horizontal="center"/>
    </xf>
    <xf numFmtId="0" fontId="12" fillId="0" borderId="0" xfId="6" applyNumberFormat="1" applyFont="1" applyFill="1" applyBorder="1" applyAlignment="1">
      <alignment vertical="center"/>
    </xf>
    <xf numFmtId="176" fontId="12" fillId="0" borderId="0" xfId="6" applyNumberFormat="1" applyFont="1" applyFill="1" applyBorder="1" applyAlignment="1">
      <alignment horizontal="center" vertical="center"/>
    </xf>
    <xf numFmtId="0" fontId="16" fillId="0" borderId="2" xfId="6" applyNumberFormat="1" applyFont="1" applyFill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justify" vertical="center" wrapText="1"/>
    </xf>
    <xf numFmtId="0" fontId="37" fillId="0" borderId="1" xfId="0" applyFont="1" applyFill="1" applyBorder="1" applyAlignment="1">
      <alignment vertical="center"/>
    </xf>
    <xf numFmtId="0" fontId="3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2"/>
    </xf>
    <xf numFmtId="0" fontId="23" fillId="0" borderId="0" xfId="0" applyFont="1" applyAlignment="1">
      <alignment horizontal="left" vertical="center" indent="2"/>
    </xf>
    <xf numFmtId="0" fontId="6" fillId="0" borderId="3" xfId="6" applyNumberFormat="1" applyFont="1" applyFill="1" applyBorder="1" applyAlignment="1">
      <alignment horizontal="center" vertical="center" shrinkToFit="1"/>
    </xf>
    <xf numFmtId="0" fontId="17" fillId="0" borderId="3" xfId="6" applyNumberFormat="1" applyFont="1" applyFill="1" applyBorder="1" applyAlignment="1">
      <alignment horizontal="center" vertical="center" wrapText="1" shrinkToFit="1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horizontal="justify" vertical="center"/>
    </xf>
    <xf numFmtId="0" fontId="33" fillId="0" borderId="0" xfId="3" applyFont="1" applyAlignment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7" fontId="16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7" fontId="40" fillId="0" borderId="1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  <xf numFmtId="177" fontId="3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3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6" applyNumberFormat="1" applyFont="1" applyFill="1" applyBorder="1" applyAlignment="1">
      <alignment horizontal="center" vertical="center" wrapText="1" shrinkToFit="1"/>
    </xf>
    <xf numFmtId="0" fontId="13" fillId="0" borderId="0" xfId="6" applyNumberFormat="1" applyFont="1" applyFill="1" applyBorder="1" applyAlignment="1">
      <alignment horizontal="center" vertical="center" wrapText="1" shrinkToFit="1"/>
    </xf>
    <xf numFmtId="0" fontId="14" fillId="0" borderId="8" xfId="6" applyNumberFormat="1" applyFont="1" applyFill="1" applyBorder="1" applyAlignment="1">
      <alignment horizontal="right" vertical="center"/>
    </xf>
    <xf numFmtId="0" fontId="6" fillId="0" borderId="8" xfId="6" applyNumberFormat="1" applyFont="1" applyFill="1" applyBorder="1" applyAlignment="1">
      <alignment horizontal="right" vertical="center"/>
    </xf>
    <xf numFmtId="0" fontId="15" fillId="0" borderId="2" xfId="6" applyFont="1" applyFill="1" applyBorder="1" applyAlignment="1">
      <alignment horizontal="center" vertical="center" wrapText="1" shrinkToFit="1"/>
    </xf>
    <xf numFmtId="176" fontId="15" fillId="0" borderId="2" xfId="6" applyNumberFormat="1" applyFont="1" applyFill="1" applyBorder="1" applyAlignment="1">
      <alignment horizontal="center" vertical="center" wrapText="1" shrinkToFit="1"/>
    </xf>
    <xf numFmtId="0" fontId="15" fillId="0" borderId="2" xfId="6" applyNumberFormat="1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8">
    <cellStyle name="常规" xfId="0" builtinId="0"/>
    <cellStyle name="常规 2" xfId="1"/>
    <cellStyle name="常规 2 2 2 3 2" xfId="2"/>
    <cellStyle name="常规 2 2 2 4" xfId="3"/>
    <cellStyle name="常规 2 3 2 2" xfId="4"/>
    <cellStyle name="常规 7 2" xfId="5"/>
    <cellStyle name="常规 8" xfId="6"/>
    <cellStyle name="常规_Sheet1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17"/>
  <sheetViews>
    <sheetView zoomScaleSheetLayoutView="100" workbookViewId="0">
      <selection activeCell="E18" sqref="E18"/>
    </sheetView>
  </sheetViews>
  <sheetFormatPr defaultRowHeight="13.5"/>
  <cols>
    <col min="1" max="1" width="71" customWidth="1"/>
  </cols>
  <sheetData>
    <row r="1" spans="1:1" ht="60" customHeight="1">
      <c r="A1" s="52" t="s">
        <v>0</v>
      </c>
    </row>
    <row r="2" spans="1:1" ht="16.5">
      <c r="A2" s="53" t="s">
        <v>1</v>
      </c>
    </row>
    <row r="3" spans="1:1" ht="16.5">
      <c r="A3" s="54" t="s">
        <v>2</v>
      </c>
    </row>
    <row r="4" spans="1:1" ht="16.5">
      <c r="A4" s="54" t="s">
        <v>3</v>
      </c>
    </row>
    <row r="5" spans="1:1" ht="16.5">
      <c r="A5" s="54" t="s">
        <v>4</v>
      </c>
    </row>
    <row r="6" spans="1:1" ht="16.5">
      <c r="A6" s="54" t="s">
        <v>5</v>
      </c>
    </row>
    <row r="7" spans="1:1" ht="16.5">
      <c r="A7" s="54" t="s">
        <v>6</v>
      </c>
    </row>
    <row r="8" spans="1:1" ht="16.5">
      <c r="A8" s="54" t="s">
        <v>7</v>
      </c>
    </row>
    <row r="9" spans="1:1" ht="16.5">
      <c r="A9" s="54" t="s">
        <v>8</v>
      </c>
    </row>
    <row r="10" spans="1:1" ht="16.5">
      <c r="A10" s="54" t="s">
        <v>9</v>
      </c>
    </row>
    <row r="11" spans="1:1" ht="16.5">
      <c r="A11" s="53" t="s">
        <v>10</v>
      </c>
    </row>
    <row r="12" spans="1:1" ht="16.5">
      <c r="A12" s="54" t="s">
        <v>11</v>
      </c>
    </row>
    <row r="13" spans="1:1" ht="16.5">
      <c r="A13" s="54" t="s">
        <v>12</v>
      </c>
    </row>
    <row r="14" spans="1:1" ht="16.5">
      <c r="A14" s="54" t="s">
        <v>13</v>
      </c>
    </row>
    <row r="15" spans="1:1" ht="16.5">
      <c r="A15" s="54" t="s">
        <v>14</v>
      </c>
    </row>
    <row r="16" spans="1:1" ht="16.5">
      <c r="A16" s="55" t="s">
        <v>15</v>
      </c>
    </row>
    <row r="17" spans="1:1" ht="16.5">
      <c r="A17" s="54" t="s">
        <v>16</v>
      </c>
    </row>
  </sheetData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:D10"/>
  <sheetViews>
    <sheetView zoomScaleSheetLayoutView="100" workbookViewId="0">
      <selection activeCell="C18" sqref="C18"/>
    </sheetView>
  </sheetViews>
  <sheetFormatPr defaultRowHeight="15"/>
  <cols>
    <col min="1" max="1" width="29.25" style="1" customWidth="1"/>
    <col min="2" max="2" width="26.625" style="2" customWidth="1"/>
    <col min="3" max="3" width="32.875" style="1" customWidth="1"/>
    <col min="4" max="4" width="29.5" style="2" customWidth="1"/>
    <col min="5" max="16384" width="9" style="1"/>
  </cols>
  <sheetData>
    <row r="1" spans="1:4" ht="24.95" customHeight="1">
      <c r="A1" s="59" t="s">
        <v>225</v>
      </c>
    </row>
    <row r="2" spans="1:4" ht="42" customHeight="1">
      <c r="A2" s="77" t="s">
        <v>220</v>
      </c>
      <c r="B2" s="78"/>
      <c r="C2" s="78"/>
      <c r="D2" s="78"/>
    </row>
    <row r="3" spans="1:4" ht="21.95" customHeight="1">
      <c r="A3" s="79" t="s">
        <v>18</v>
      </c>
      <c r="B3" s="79"/>
      <c r="C3" s="79"/>
      <c r="D3" s="79"/>
    </row>
    <row r="4" spans="1:4" ht="35.1" customHeight="1">
      <c r="A4" s="4" t="s">
        <v>94</v>
      </c>
      <c r="B4" s="4" t="s">
        <v>69</v>
      </c>
      <c r="C4" s="4" t="s">
        <v>94</v>
      </c>
      <c r="D4" s="4" t="s">
        <v>95</v>
      </c>
    </row>
    <row r="5" spans="1:4" ht="35.1" customHeight="1">
      <c r="A5" s="13" t="s">
        <v>179</v>
      </c>
      <c r="B5" s="26">
        <v>38774</v>
      </c>
      <c r="C5" s="13" t="s">
        <v>267</v>
      </c>
      <c r="D5" s="26">
        <v>39094</v>
      </c>
    </row>
    <row r="6" spans="1:4" ht="35.1" customHeight="1">
      <c r="A6" s="13" t="s">
        <v>72</v>
      </c>
      <c r="B6" s="26">
        <v>320</v>
      </c>
      <c r="C6" s="13" t="s">
        <v>269</v>
      </c>
      <c r="D6" s="65"/>
    </row>
    <row r="7" spans="1:4" ht="35.1" customHeight="1">
      <c r="A7" s="13" t="s">
        <v>74</v>
      </c>
      <c r="B7" s="26">
        <v>5000</v>
      </c>
      <c r="C7" s="14" t="s">
        <v>271</v>
      </c>
      <c r="D7" s="65">
        <v>5000</v>
      </c>
    </row>
    <row r="8" spans="1:4" ht="35.1" customHeight="1">
      <c r="A8" s="14" t="s">
        <v>76</v>
      </c>
      <c r="B8" s="4"/>
      <c r="C8" s="14" t="s">
        <v>273</v>
      </c>
      <c r="D8" s="61"/>
    </row>
    <row r="9" spans="1:4" ht="35.1" customHeight="1">
      <c r="A9" s="14" t="s">
        <v>180</v>
      </c>
      <c r="B9" s="4"/>
      <c r="C9" s="14" t="s">
        <v>275</v>
      </c>
      <c r="D9" s="61"/>
    </row>
    <row r="10" spans="1:4" ht="35.1" customHeight="1">
      <c r="A10" s="15" t="s">
        <v>82</v>
      </c>
      <c r="B10" s="15">
        <f>SUM(B5:B9)</f>
        <v>44094</v>
      </c>
      <c r="C10" s="15" t="s">
        <v>83</v>
      </c>
      <c r="D10" s="62">
        <f>SUM(D5:D9)</f>
        <v>44094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7"/>
  <dimension ref="A1:L21"/>
  <sheetViews>
    <sheetView zoomScaleSheetLayoutView="100" workbookViewId="0">
      <selection activeCell="S6" sqref="S6"/>
    </sheetView>
  </sheetViews>
  <sheetFormatPr defaultRowHeight="15"/>
  <cols>
    <col min="1" max="1" width="29.625" style="1" customWidth="1"/>
    <col min="2" max="3" width="11" style="2" customWidth="1"/>
    <col min="4" max="4" width="9" style="2"/>
    <col min="5" max="5" width="11" style="2" customWidth="1"/>
    <col min="6" max="6" width="9" style="2"/>
    <col min="7" max="7" width="11.25" style="2" customWidth="1"/>
    <col min="8" max="8" width="9.625" style="2" customWidth="1"/>
    <col min="9" max="10" width="9" style="2"/>
    <col min="11" max="11" width="10.5" style="2" customWidth="1"/>
    <col min="12" max="12" width="9" style="2"/>
    <col min="13" max="16384" width="9" style="1"/>
  </cols>
  <sheetData>
    <row r="1" spans="1:12">
      <c r="A1" s="59" t="s">
        <v>226</v>
      </c>
    </row>
    <row r="2" spans="1:12" ht="27">
      <c r="A2" s="77" t="s">
        <v>215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>
      <c r="A3" s="79" t="s">
        <v>18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7.25" customHeight="1">
      <c r="A4" s="86" t="s">
        <v>96</v>
      </c>
      <c r="B4" s="83" t="s">
        <v>97</v>
      </c>
      <c r="C4" s="84"/>
      <c r="D4" s="84"/>
      <c r="E4" s="84"/>
      <c r="F4" s="84"/>
      <c r="G4" s="84"/>
      <c r="H4" s="85"/>
      <c r="I4" s="86" t="s">
        <v>98</v>
      </c>
      <c r="J4" s="86"/>
      <c r="K4" s="86"/>
      <c r="L4" s="86"/>
    </row>
    <row r="5" spans="1:12" ht="45">
      <c r="A5" s="86"/>
      <c r="B5" s="4" t="s">
        <v>99</v>
      </c>
      <c r="C5" s="4" t="s">
        <v>100</v>
      </c>
      <c r="D5" s="4" t="s">
        <v>101</v>
      </c>
      <c r="E5" s="42" t="s">
        <v>102</v>
      </c>
      <c r="F5" s="4" t="s">
        <v>103</v>
      </c>
      <c r="G5" s="42" t="s">
        <v>104</v>
      </c>
      <c r="H5" s="42" t="s">
        <v>105</v>
      </c>
      <c r="I5" s="4" t="s">
        <v>99</v>
      </c>
      <c r="J5" s="4" t="s">
        <v>106</v>
      </c>
      <c r="K5" s="4" t="s">
        <v>107</v>
      </c>
      <c r="L5" s="4" t="s">
        <v>108</v>
      </c>
    </row>
    <row r="6" spans="1:12" ht="17.25" customHeight="1">
      <c r="A6" s="31" t="s">
        <v>109</v>
      </c>
      <c r="B6" s="62">
        <f>SUM(C6:H6)</f>
        <v>84103.790000000008</v>
      </c>
      <c r="C6" s="62">
        <f>C7+C8+C9+C10+C11+C12+C13+C14+C15+C16+C17+C18+C19+C20+C21</f>
        <v>45009.790000000008</v>
      </c>
      <c r="D6" s="62"/>
      <c r="E6" s="62">
        <f>E7+E8+E9+E10+E11+E12+E13+E14+E15+E16+E17+E18+E19+E20+E21</f>
        <v>39094</v>
      </c>
      <c r="F6" s="62"/>
      <c r="G6" s="62"/>
      <c r="H6" s="62"/>
      <c r="I6" s="62">
        <f>I7+I8+I9+I10+I11+I12+I13+I14+I15+I16+I17+I18+I19+I20+I21</f>
        <v>84103.789999999979</v>
      </c>
      <c r="J6" s="62">
        <f>J7+J8+J9+J10+J11+J12+J13+J14+J15+J16+J17+J18+J19+J20+J21</f>
        <v>45009.790000000008</v>
      </c>
      <c r="K6" s="62">
        <f>K7+K8+K9+K10+K11+K12+K13+K14+K15+K16+K17+K18+K19+K20+K21</f>
        <v>39094</v>
      </c>
      <c r="L6" s="62"/>
    </row>
    <row r="7" spans="1:12" ht="17.25" customHeight="1">
      <c r="A7" s="63" t="s">
        <v>229</v>
      </c>
      <c r="B7" s="61">
        <f t="shared" ref="B7:B21" si="0">SUM(C7:H7)</f>
        <v>61579</v>
      </c>
      <c r="C7" s="65">
        <v>22485</v>
      </c>
      <c r="D7" s="65"/>
      <c r="E7" s="72">
        <v>39094</v>
      </c>
      <c r="F7" s="61"/>
      <c r="G7" s="61"/>
      <c r="H7" s="61"/>
      <c r="I7" s="61">
        <f t="shared" ref="I7:I21" si="1">SUM(J7:L7)</f>
        <v>61579</v>
      </c>
      <c r="J7" s="65">
        <v>22485</v>
      </c>
      <c r="K7" s="72">
        <v>39094</v>
      </c>
      <c r="L7" s="61"/>
    </row>
    <row r="8" spans="1:12" ht="17.25" customHeight="1">
      <c r="A8" s="34" t="s">
        <v>195</v>
      </c>
      <c r="B8" s="61">
        <f t="shared" si="0"/>
        <v>1593</v>
      </c>
      <c r="C8" s="65">
        <v>1593</v>
      </c>
      <c r="D8" s="65"/>
      <c r="E8" s="65"/>
      <c r="F8" s="61"/>
      <c r="G8" s="61"/>
      <c r="H8" s="61"/>
      <c r="I8" s="61">
        <f t="shared" si="1"/>
        <v>1593</v>
      </c>
      <c r="J8" s="65">
        <v>1593</v>
      </c>
      <c r="K8" s="65"/>
      <c r="L8" s="61"/>
    </row>
    <row r="9" spans="1:12" ht="17.25" customHeight="1">
      <c r="A9" s="63" t="s">
        <v>230</v>
      </c>
      <c r="B9" s="61">
        <f t="shared" si="0"/>
        <v>3341</v>
      </c>
      <c r="C9" s="65">
        <v>3341</v>
      </c>
      <c r="D9" s="65"/>
      <c r="E9" s="65"/>
      <c r="F9" s="61"/>
      <c r="G9" s="61"/>
      <c r="H9" s="61"/>
      <c r="I9" s="61">
        <f t="shared" si="1"/>
        <v>3341</v>
      </c>
      <c r="J9" s="65">
        <v>3341</v>
      </c>
      <c r="K9" s="65"/>
      <c r="L9" s="61"/>
    </row>
    <row r="10" spans="1:12" ht="17.25" customHeight="1">
      <c r="A10" s="34" t="s">
        <v>196</v>
      </c>
      <c r="B10" s="61">
        <f t="shared" si="0"/>
        <v>4720</v>
      </c>
      <c r="C10" s="65">
        <v>4720</v>
      </c>
      <c r="D10" s="65"/>
      <c r="E10" s="65"/>
      <c r="F10" s="61"/>
      <c r="G10" s="61"/>
      <c r="H10" s="61"/>
      <c r="I10" s="61">
        <f t="shared" si="1"/>
        <v>4720</v>
      </c>
      <c r="J10" s="65">
        <v>4720</v>
      </c>
      <c r="K10" s="65"/>
      <c r="L10" s="61"/>
    </row>
    <row r="11" spans="1:12" ht="17.25" customHeight="1">
      <c r="A11" s="63" t="s">
        <v>231</v>
      </c>
      <c r="B11" s="61">
        <f t="shared" si="0"/>
        <v>6004</v>
      </c>
      <c r="C11" s="65">
        <v>6004</v>
      </c>
      <c r="D11" s="65"/>
      <c r="E11" s="65"/>
      <c r="F11" s="61"/>
      <c r="G11" s="61"/>
      <c r="H11" s="61"/>
      <c r="I11" s="61">
        <f t="shared" si="1"/>
        <v>6004</v>
      </c>
      <c r="J11" s="65">
        <v>6004</v>
      </c>
      <c r="K11" s="65"/>
      <c r="L11" s="61"/>
    </row>
    <row r="12" spans="1:12" ht="17.25" customHeight="1">
      <c r="A12" s="34" t="s">
        <v>197</v>
      </c>
      <c r="B12" s="61">
        <f t="shared" si="0"/>
        <v>1514</v>
      </c>
      <c r="C12" s="65">
        <v>1514</v>
      </c>
      <c r="D12" s="65"/>
      <c r="E12" s="65"/>
      <c r="F12" s="61"/>
      <c r="G12" s="61"/>
      <c r="H12" s="61"/>
      <c r="I12" s="61">
        <f t="shared" si="1"/>
        <v>1514</v>
      </c>
      <c r="J12" s="65">
        <v>1514</v>
      </c>
      <c r="K12" s="65"/>
      <c r="L12" s="61"/>
    </row>
    <row r="13" spans="1:12" ht="17.25" customHeight="1">
      <c r="A13" s="63" t="s">
        <v>232</v>
      </c>
      <c r="B13" s="61">
        <f t="shared" si="0"/>
        <v>184</v>
      </c>
      <c r="C13" s="65">
        <v>184</v>
      </c>
      <c r="D13" s="65"/>
      <c r="E13" s="65"/>
      <c r="F13" s="61"/>
      <c r="G13" s="61"/>
      <c r="H13" s="61"/>
      <c r="I13" s="61">
        <f t="shared" si="1"/>
        <v>184</v>
      </c>
      <c r="J13" s="65">
        <v>184</v>
      </c>
      <c r="K13" s="65"/>
      <c r="L13" s="61"/>
    </row>
    <row r="14" spans="1:12" ht="17.25" customHeight="1">
      <c r="A14" s="63" t="s">
        <v>233</v>
      </c>
      <c r="B14" s="61">
        <f t="shared" si="0"/>
        <v>667.98</v>
      </c>
      <c r="C14" s="65">
        <v>667.98</v>
      </c>
      <c r="D14" s="65"/>
      <c r="E14" s="65"/>
      <c r="F14" s="61"/>
      <c r="G14" s="61"/>
      <c r="H14" s="61"/>
      <c r="I14" s="61">
        <f t="shared" si="1"/>
        <v>667.98</v>
      </c>
      <c r="J14" s="65">
        <v>667.98</v>
      </c>
      <c r="K14" s="65"/>
      <c r="L14" s="61"/>
    </row>
    <row r="15" spans="1:12" ht="17.25" customHeight="1">
      <c r="A15" s="63" t="s">
        <v>234</v>
      </c>
      <c r="B15" s="61">
        <f t="shared" si="0"/>
        <v>32.479999999999997</v>
      </c>
      <c r="C15" s="65">
        <v>32.479999999999997</v>
      </c>
      <c r="D15" s="65"/>
      <c r="E15" s="65"/>
      <c r="F15" s="61"/>
      <c r="G15" s="71"/>
      <c r="H15" s="71"/>
      <c r="I15" s="61">
        <f t="shared" si="1"/>
        <v>32.479999999999997</v>
      </c>
      <c r="J15" s="65">
        <v>32.479999999999997</v>
      </c>
      <c r="K15" s="65"/>
      <c r="L15" s="71"/>
    </row>
    <row r="16" spans="1:12" ht="17.25" customHeight="1">
      <c r="A16" s="63" t="s">
        <v>235</v>
      </c>
      <c r="B16" s="61">
        <f t="shared" si="0"/>
        <v>2870.66</v>
      </c>
      <c r="C16" s="65">
        <v>2870.66</v>
      </c>
      <c r="D16" s="65"/>
      <c r="E16" s="65"/>
      <c r="F16" s="65"/>
      <c r="G16" s="65"/>
      <c r="H16" s="65"/>
      <c r="I16" s="61">
        <f t="shared" si="1"/>
        <v>2870.66</v>
      </c>
      <c r="J16" s="65">
        <v>2870.66</v>
      </c>
      <c r="K16" s="65"/>
      <c r="L16" s="65"/>
    </row>
    <row r="17" spans="1:12" ht="17.25" customHeight="1">
      <c r="A17" s="34" t="s">
        <v>198</v>
      </c>
      <c r="B17" s="61">
        <f t="shared" si="0"/>
        <v>933.72</v>
      </c>
      <c r="C17" s="65">
        <v>933.72</v>
      </c>
      <c r="D17" s="65"/>
      <c r="E17" s="65"/>
      <c r="F17" s="65"/>
      <c r="G17" s="65"/>
      <c r="H17" s="65"/>
      <c r="I17" s="61">
        <f t="shared" si="1"/>
        <v>933.72</v>
      </c>
      <c r="J17" s="65">
        <v>933.72</v>
      </c>
      <c r="K17" s="65"/>
      <c r="L17" s="65"/>
    </row>
    <row r="18" spans="1:12" ht="17.25" customHeight="1">
      <c r="A18" s="34" t="s">
        <v>199</v>
      </c>
      <c r="B18" s="61">
        <f t="shared" si="0"/>
        <v>235.79</v>
      </c>
      <c r="C18" s="65">
        <v>235.79</v>
      </c>
      <c r="D18" s="65"/>
      <c r="E18" s="65"/>
      <c r="F18" s="65"/>
      <c r="G18" s="65"/>
      <c r="H18" s="65"/>
      <c r="I18" s="61">
        <f t="shared" si="1"/>
        <v>235.79</v>
      </c>
      <c r="J18" s="65">
        <v>235.79</v>
      </c>
      <c r="K18" s="65"/>
      <c r="L18" s="65"/>
    </row>
    <row r="19" spans="1:12" ht="17.25" customHeight="1">
      <c r="A19" s="34" t="s">
        <v>200</v>
      </c>
      <c r="B19" s="61">
        <f t="shared" si="0"/>
        <v>134.18</v>
      </c>
      <c r="C19" s="65">
        <v>134.18</v>
      </c>
      <c r="D19" s="65"/>
      <c r="E19" s="65"/>
      <c r="F19" s="65"/>
      <c r="G19" s="65"/>
      <c r="H19" s="65"/>
      <c r="I19" s="61">
        <f t="shared" si="1"/>
        <v>134.18</v>
      </c>
      <c r="J19" s="65">
        <v>134.18</v>
      </c>
      <c r="K19" s="65"/>
      <c r="L19" s="65"/>
    </row>
    <row r="20" spans="1:12" ht="17.25" customHeight="1">
      <c r="A20" s="34" t="s">
        <v>201</v>
      </c>
      <c r="B20" s="61">
        <f t="shared" si="0"/>
        <v>151.94999999999999</v>
      </c>
      <c r="C20" s="65">
        <v>151.94999999999999</v>
      </c>
      <c r="D20" s="65"/>
      <c r="E20" s="65"/>
      <c r="F20" s="65"/>
      <c r="G20" s="65"/>
      <c r="H20" s="65"/>
      <c r="I20" s="61">
        <f t="shared" si="1"/>
        <v>151.94999999999999</v>
      </c>
      <c r="J20" s="65">
        <v>151.94999999999999</v>
      </c>
      <c r="K20" s="65"/>
      <c r="L20" s="65"/>
    </row>
    <row r="21" spans="1:12" ht="17.25" customHeight="1">
      <c r="A21" s="34" t="s">
        <v>202</v>
      </c>
      <c r="B21" s="61">
        <f t="shared" si="0"/>
        <v>142.03</v>
      </c>
      <c r="C21" s="65">
        <v>142.03</v>
      </c>
      <c r="D21" s="65"/>
      <c r="E21" s="65"/>
      <c r="F21" s="65"/>
      <c r="G21" s="65"/>
      <c r="H21" s="65"/>
      <c r="I21" s="61">
        <f t="shared" si="1"/>
        <v>142.03</v>
      </c>
      <c r="J21" s="65">
        <v>142.03</v>
      </c>
      <c r="K21" s="65"/>
      <c r="L21" s="65"/>
    </row>
  </sheetData>
  <mergeCells count="5">
    <mergeCell ref="A2:L2"/>
    <mergeCell ref="A3:L3"/>
    <mergeCell ref="B4:H4"/>
    <mergeCell ref="I4:L4"/>
    <mergeCell ref="A4:A5"/>
  </mergeCells>
  <phoneticPr fontId="30" type="noConversion"/>
  <printOptions horizontalCentered="1"/>
  <pageMargins left="0.75" right="0.75" top="0.98" bottom="0.98" header="0.51" footer="0.51"/>
  <pageSetup paperSize="9" scale="94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8"/>
  <dimension ref="A1:F22"/>
  <sheetViews>
    <sheetView zoomScaleSheetLayoutView="100" workbookViewId="0">
      <selection activeCell="C7" sqref="C7"/>
    </sheetView>
  </sheetViews>
  <sheetFormatPr defaultRowHeight="15"/>
  <cols>
    <col min="1" max="1" width="10.875" style="1" customWidth="1"/>
    <col min="2" max="2" width="44" style="1" customWidth="1"/>
    <col min="3" max="3" width="14.25" style="2" customWidth="1"/>
    <col min="4" max="4" width="14.5" style="2" customWidth="1"/>
    <col min="5" max="5" width="16" style="2" customWidth="1"/>
    <col min="6" max="6" width="18.875" style="2" customWidth="1"/>
    <col min="7" max="7" width="11.25" style="1" customWidth="1"/>
    <col min="8" max="16384" width="9" style="1"/>
  </cols>
  <sheetData>
    <row r="1" spans="1:6" ht="15.75">
      <c r="A1" s="60" t="s">
        <v>227</v>
      </c>
      <c r="B1" s="36"/>
      <c r="C1" s="37"/>
      <c r="D1" s="38"/>
      <c r="E1" s="38"/>
      <c r="F1" s="38"/>
    </row>
    <row r="2" spans="1:6" ht="63" customHeight="1">
      <c r="A2" s="87" t="s">
        <v>236</v>
      </c>
      <c r="B2" s="88"/>
      <c r="C2" s="88"/>
      <c r="D2" s="88"/>
      <c r="E2" s="88"/>
      <c r="F2" s="88"/>
    </row>
    <row r="3" spans="1:6" ht="26.25">
      <c r="A3" s="39"/>
      <c r="B3" s="39"/>
      <c r="C3" s="40"/>
      <c r="D3" s="89" t="s">
        <v>110</v>
      </c>
      <c r="E3" s="90"/>
      <c r="F3" s="90"/>
    </row>
    <row r="4" spans="1:6" s="35" customFormat="1" ht="17.25" customHeight="1">
      <c r="A4" s="91" t="s">
        <v>111</v>
      </c>
      <c r="B4" s="91" t="s">
        <v>112</v>
      </c>
      <c r="C4" s="91" t="s">
        <v>113</v>
      </c>
      <c r="D4" s="91"/>
      <c r="E4" s="91"/>
      <c r="F4" s="91"/>
    </row>
    <row r="5" spans="1:6" s="35" customFormat="1">
      <c r="A5" s="91"/>
      <c r="B5" s="91"/>
      <c r="C5" s="92" t="s">
        <v>109</v>
      </c>
      <c r="D5" s="93" t="s">
        <v>114</v>
      </c>
      <c r="E5" s="93" t="s">
        <v>115</v>
      </c>
      <c r="F5" s="93" t="s">
        <v>116</v>
      </c>
    </row>
    <row r="6" spans="1:6" s="35" customFormat="1" ht="15" customHeight="1">
      <c r="A6" s="91"/>
      <c r="B6" s="91"/>
      <c r="C6" s="92"/>
      <c r="D6" s="93"/>
      <c r="E6" s="93"/>
      <c r="F6" s="93"/>
    </row>
    <row r="7" spans="1:6" ht="19.149999999999999" customHeight="1">
      <c r="A7" s="41"/>
      <c r="B7" s="31" t="s">
        <v>109</v>
      </c>
      <c r="C7" s="62">
        <f>SUM(D7:F7)</f>
        <v>45010</v>
      </c>
      <c r="D7" s="62">
        <f>D8+D9+D10+D11+D12+D13+D14+D15+D16+D17+D18+D19+D20+D21+D22</f>
        <v>20299.66</v>
      </c>
      <c r="E7" s="62">
        <f>E8+E9+E10+E11+E12+E13+E14+E15+E16+E17+E18+E19+E20+E21+E22</f>
        <v>24006.729999999996</v>
      </c>
      <c r="F7" s="62">
        <f>F8+F9+F10+F11+F12+F13+F14+F15+F16+F17+F18+F19+F20+F21+F22</f>
        <v>703.61000000000013</v>
      </c>
    </row>
    <row r="8" spans="1:6" ht="18.600000000000001" customHeight="1">
      <c r="A8" s="56">
        <v>1</v>
      </c>
      <c r="B8" s="63" t="s">
        <v>229</v>
      </c>
      <c r="C8" s="61">
        <f>SUM(D8:F8)</f>
        <v>22485</v>
      </c>
      <c r="D8" s="65">
        <v>4624.1899999999996</v>
      </c>
      <c r="E8" s="65">
        <v>17720.32</v>
      </c>
      <c r="F8" s="65">
        <v>140.49</v>
      </c>
    </row>
    <row r="9" spans="1:6" ht="18.600000000000001" customHeight="1">
      <c r="A9" s="57">
        <f>A8+1</f>
        <v>2</v>
      </c>
      <c r="B9" s="34" t="s">
        <v>195</v>
      </c>
      <c r="C9" s="61">
        <f t="shared" ref="C9:C22" si="0">SUM(D9:F9)</f>
        <v>1593</v>
      </c>
      <c r="D9" s="65">
        <v>252.9</v>
      </c>
      <c r="E9" s="65">
        <v>1340.1</v>
      </c>
      <c r="F9" s="65">
        <v>0</v>
      </c>
    </row>
    <row r="10" spans="1:6" ht="18.600000000000001" customHeight="1">
      <c r="A10" s="57">
        <f t="shared" ref="A10:A22" si="1">A9+1</f>
        <v>3</v>
      </c>
      <c r="B10" s="63" t="s">
        <v>230</v>
      </c>
      <c r="C10" s="61">
        <f t="shared" si="0"/>
        <v>3341</v>
      </c>
      <c r="D10" s="65">
        <v>2645.73</v>
      </c>
      <c r="E10" s="65">
        <v>694.62</v>
      </c>
      <c r="F10" s="65">
        <v>0.65</v>
      </c>
    </row>
    <row r="11" spans="1:6" ht="18.600000000000001" customHeight="1">
      <c r="A11" s="57">
        <f t="shared" si="1"/>
        <v>4</v>
      </c>
      <c r="B11" s="34" t="s">
        <v>196</v>
      </c>
      <c r="C11" s="61">
        <f t="shared" si="0"/>
        <v>4720</v>
      </c>
      <c r="D11" s="65">
        <v>4120.33</v>
      </c>
      <c r="E11" s="65">
        <v>397.84000000000003</v>
      </c>
      <c r="F11" s="65">
        <v>201.83</v>
      </c>
    </row>
    <row r="12" spans="1:6" ht="18.600000000000001" customHeight="1">
      <c r="A12" s="57">
        <f t="shared" si="1"/>
        <v>5</v>
      </c>
      <c r="B12" s="63" t="s">
        <v>231</v>
      </c>
      <c r="C12" s="61">
        <f t="shared" si="0"/>
        <v>6004</v>
      </c>
      <c r="D12" s="65">
        <v>4965.5600000000004</v>
      </c>
      <c r="E12" s="65">
        <v>704.16999999999962</v>
      </c>
      <c r="F12" s="65">
        <v>334.27</v>
      </c>
    </row>
    <row r="13" spans="1:6" ht="18.600000000000001" customHeight="1">
      <c r="A13" s="57">
        <f t="shared" si="1"/>
        <v>6</v>
      </c>
      <c r="B13" s="34" t="s">
        <v>197</v>
      </c>
      <c r="C13" s="61">
        <f t="shared" si="0"/>
        <v>1514</v>
      </c>
      <c r="D13" s="65">
        <v>1358.7</v>
      </c>
      <c r="E13" s="65">
        <v>150.72999999999996</v>
      </c>
      <c r="F13" s="65">
        <v>4.57</v>
      </c>
    </row>
    <row r="14" spans="1:6" ht="18.600000000000001" customHeight="1">
      <c r="A14" s="57">
        <f t="shared" si="1"/>
        <v>7</v>
      </c>
      <c r="B14" s="63" t="s">
        <v>232</v>
      </c>
      <c r="C14" s="61">
        <f t="shared" si="0"/>
        <v>184</v>
      </c>
      <c r="D14" s="65">
        <v>165.08</v>
      </c>
      <c r="E14" s="65">
        <v>18.719999999999988</v>
      </c>
      <c r="F14" s="65">
        <v>0.2</v>
      </c>
    </row>
    <row r="15" spans="1:6" ht="18.600000000000001" customHeight="1">
      <c r="A15" s="57">
        <f t="shared" si="1"/>
        <v>8</v>
      </c>
      <c r="B15" s="63" t="s">
        <v>233</v>
      </c>
      <c r="C15" s="61">
        <f t="shared" si="0"/>
        <v>668</v>
      </c>
      <c r="D15" s="65">
        <v>135.61000000000001</v>
      </c>
      <c r="E15" s="65">
        <v>528.89</v>
      </c>
      <c r="F15" s="65">
        <v>3.5</v>
      </c>
    </row>
    <row r="16" spans="1:6" ht="18.600000000000001" customHeight="1">
      <c r="A16" s="57">
        <f t="shared" si="1"/>
        <v>9</v>
      </c>
      <c r="B16" s="63" t="s">
        <v>234</v>
      </c>
      <c r="C16" s="61">
        <f t="shared" si="0"/>
        <v>32</v>
      </c>
      <c r="D16" s="65">
        <v>20.2</v>
      </c>
      <c r="E16" s="65">
        <v>11.4</v>
      </c>
      <c r="F16" s="65">
        <v>0.4</v>
      </c>
    </row>
    <row r="17" spans="1:6" ht="18.600000000000001" customHeight="1">
      <c r="A17" s="57">
        <f t="shared" si="1"/>
        <v>10</v>
      </c>
      <c r="B17" s="63" t="s">
        <v>235</v>
      </c>
      <c r="C17" s="61">
        <f t="shared" si="0"/>
        <v>2871</v>
      </c>
      <c r="D17" s="65">
        <v>830.67</v>
      </c>
      <c r="E17" s="65">
        <v>2038.33</v>
      </c>
      <c r="F17" s="65">
        <v>2</v>
      </c>
    </row>
    <row r="18" spans="1:6" ht="18.600000000000001" customHeight="1">
      <c r="A18" s="57">
        <f t="shared" si="1"/>
        <v>11</v>
      </c>
      <c r="B18" s="34" t="s">
        <v>198</v>
      </c>
      <c r="C18" s="61">
        <f t="shared" si="0"/>
        <v>934</v>
      </c>
      <c r="D18" s="65">
        <v>719.92</v>
      </c>
      <c r="E18" s="65">
        <v>200.60000000000005</v>
      </c>
      <c r="F18" s="65">
        <v>13.48</v>
      </c>
    </row>
    <row r="19" spans="1:6" ht="18.600000000000001" customHeight="1">
      <c r="A19" s="57">
        <f t="shared" si="1"/>
        <v>12</v>
      </c>
      <c r="B19" s="34" t="s">
        <v>199</v>
      </c>
      <c r="C19" s="61">
        <f t="shared" si="0"/>
        <v>236</v>
      </c>
      <c r="D19" s="65">
        <v>137.54</v>
      </c>
      <c r="E19" s="65">
        <v>97.860000000000014</v>
      </c>
      <c r="F19" s="65">
        <v>0.6</v>
      </c>
    </row>
    <row r="20" spans="1:6" ht="18.600000000000001" customHeight="1">
      <c r="A20" s="57">
        <f t="shared" si="1"/>
        <v>13</v>
      </c>
      <c r="B20" s="34" t="s">
        <v>200</v>
      </c>
      <c r="C20" s="61">
        <f t="shared" si="0"/>
        <v>133.99999999999997</v>
      </c>
      <c r="D20" s="65">
        <v>99.36</v>
      </c>
      <c r="E20" s="65">
        <v>33.72</v>
      </c>
      <c r="F20" s="65">
        <v>0.92</v>
      </c>
    </row>
    <row r="21" spans="1:6" ht="18.600000000000001" customHeight="1">
      <c r="A21" s="57">
        <f t="shared" si="1"/>
        <v>14</v>
      </c>
      <c r="B21" s="34" t="s">
        <v>201</v>
      </c>
      <c r="C21" s="61">
        <f t="shared" si="0"/>
        <v>152</v>
      </c>
      <c r="D21" s="65">
        <v>107.6</v>
      </c>
      <c r="E21" s="65">
        <v>43.7</v>
      </c>
      <c r="F21" s="65">
        <v>0.7</v>
      </c>
    </row>
    <row r="22" spans="1:6" ht="18.600000000000001" customHeight="1">
      <c r="A22" s="57">
        <f t="shared" si="1"/>
        <v>15</v>
      </c>
      <c r="B22" s="34" t="s">
        <v>202</v>
      </c>
      <c r="C22" s="61">
        <f t="shared" si="0"/>
        <v>142</v>
      </c>
      <c r="D22" s="65">
        <v>116.27</v>
      </c>
      <c r="E22" s="65">
        <v>25.730000000000004</v>
      </c>
      <c r="F22" s="65">
        <v>0</v>
      </c>
    </row>
  </sheetData>
  <mergeCells count="9">
    <mergeCell ref="A2:F2"/>
    <mergeCell ref="D3:F3"/>
    <mergeCell ref="C4:F4"/>
    <mergeCell ref="A4:A6"/>
    <mergeCell ref="B4:B6"/>
    <mergeCell ref="C5:C6"/>
    <mergeCell ref="D5:D6"/>
    <mergeCell ref="E5:E6"/>
    <mergeCell ref="F5:F6"/>
  </mergeCells>
  <phoneticPr fontId="30" type="noConversion"/>
  <printOptions horizontalCentered="1"/>
  <pageMargins left="0.75" right="0.75" top="0.51" bottom="0.63" header="0.51" footer="0.51"/>
  <pageSetup paperSize="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9"/>
  <dimension ref="A1:H46"/>
  <sheetViews>
    <sheetView topLeftCell="A13" zoomScaleSheetLayoutView="100" workbookViewId="0">
      <selection activeCell="C20" sqref="C20"/>
    </sheetView>
  </sheetViews>
  <sheetFormatPr defaultRowHeight="13.5"/>
  <cols>
    <col min="1" max="1" width="10.875" customWidth="1"/>
    <col min="2" max="2" width="48.25" customWidth="1"/>
    <col min="3" max="3" width="41.25" style="16" customWidth="1"/>
  </cols>
  <sheetData>
    <row r="1" spans="1:8" ht="15">
      <c r="A1" s="59" t="s">
        <v>228</v>
      </c>
      <c r="B1" s="1"/>
      <c r="C1" s="2"/>
    </row>
    <row r="2" spans="1:8" ht="28.5">
      <c r="A2" s="77" t="s">
        <v>216</v>
      </c>
      <c r="B2" s="78"/>
      <c r="C2" s="78"/>
      <c r="D2" s="30"/>
      <c r="E2" s="30"/>
      <c r="F2" s="30"/>
      <c r="G2" s="30"/>
      <c r="H2" s="30"/>
    </row>
    <row r="3" spans="1:8" ht="15">
      <c r="A3" s="79" t="s">
        <v>18</v>
      </c>
      <c r="B3" s="79"/>
      <c r="C3" s="79"/>
    </row>
    <row r="4" spans="1:8" ht="19.149999999999999" customHeight="1">
      <c r="A4" s="4" t="s">
        <v>117</v>
      </c>
      <c r="B4" s="4" t="s">
        <v>118</v>
      </c>
      <c r="C4" s="4" t="s">
        <v>119</v>
      </c>
    </row>
    <row r="5" spans="1:8" ht="19.149999999999999" customHeight="1">
      <c r="A5" s="94" t="s">
        <v>109</v>
      </c>
      <c r="B5" s="95"/>
      <c r="C5" s="66">
        <f>C6+C13+C23+C26+C30+C35+C42</f>
        <v>58773.36</v>
      </c>
    </row>
    <row r="6" spans="1:8" ht="19.149999999999999" customHeight="1">
      <c r="A6" s="31" t="s">
        <v>120</v>
      </c>
      <c r="B6" s="32" t="s">
        <v>121</v>
      </c>
      <c r="C6" s="73">
        <v>1000</v>
      </c>
    </row>
    <row r="7" spans="1:8" ht="19.149999999999999" customHeight="1">
      <c r="A7" s="7"/>
      <c r="B7" s="9" t="s">
        <v>122</v>
      </c>
      <c r="C7" s="74"/>
    </row>
    <row r="8" spans="1:8" ht="19.149999999999999" customHeight="1">
      <c r="A8" s="7"/>
      <c r="B8" s="9" t="s">
        <v>123</v>
      </c>
      <c r="C8" s="74"/>
    </row>
    <row r="9" spans="1:8" ht="19.149999999999999" customHeight="1">
      <c r="A9" s="7"/>
      <c r="B9" s="9" t="s">
        <v>124</v>
      </c>
      <c r="C9" s="74">
        <v>1000</v>
      </c>
    </row>
    <row r="10" spans="1:8" ht="19.149999999999999" customHeight="1">
      <c r="A10" s="7"/>
      <c r="B10" s="9" t="s">
        <v>125</v>
      </c>
      <c r="C10" s="74"/>
    </row>
    <row r="11" spans="1:8" ht="19.149999999999999" customHeight="1">
      <c r="A11" s="7"/>
      <c r="B11" s="9" t="s">
        <v>126</v>
      </c>
      <c r="C11" s="74"/>
    </row>
    <row r="12" spans="1:8" ht="19.149999999999999" customHeight="1">
      <c r="A12" s="7"/>
      <c r="B12" s="9" t="s">
        <v>127</v>
      </c>
      <c r="C12" s="74"/>
    </row>
    <row r="13" spans="1:8" ht="19.149999999999999" customHeight="1">
      <c r="A13" s="31" t="s">
        <v>128</v>
      </c>
      <c r="B13" s="32" t="s">
        <v>129</v>
      </c>
      <c r="C13" s="73">
        <v>10265.240000000002</v>
      </c>
    </row>
    <row r="14" spans="1:8" ht="19.149999999999999" customHeight="1">
      <c r="A14" s="7"/>
      <c r="B14" s="9" t="s">
        <v>130</v>
      </c>
      <c r="C14" s="74">
        <v>5937.8</v>
      </c>
    </row>
    <row r="15" spans="1:8" ht="19.149999999999999" customHeight="1">
      <c r="A15" s="7"/>
      <c r="B15" s="9" t="s">
        <v>131</v>
      </c>
      <c r="C15" s="74">
        <v>26.5</v>
      </c>
    </row>
    <row r="16" spans="1:8" ht="19.149999999999999" customHeight="1">
      <c r="A16" s="7"/>
      <c r="B16" s="9" t="s">
        <v>132</v>
      </c>
      <c r="C16" s="74">
        <v>834.94</v>
      </c>
    </row>
    <row r="17" spans="1:3" ht="19.149999999999999" customHeight="1">
      <c r="A17" s="7"/>
      <c r="B17" s="9" t="s">
        <v>133</v>
      </c>
      <c r="C17" s="74">
        <v>539.56999999999994</v>
      </c>
    </row>
    <row r="18" spans="1:3" ht="19.149999999999999" customHeight="1">
      <c r="A18" s="7"/>
      <c r="B18" s="9" t="s">
        <v>134</v>
      </c>
      <c r="C18" s="74">
        <v>858.94999999999993</v>
      </c>
    </row>
    <row r="19" spans="1:3" ht="19.149999999999999" customHeight="1">
      <c r="A19" s="7"/>
      <c r="B19" s="9" t="s">
        <v>135</v>
      </c>
      <c r="C19" s="74">
        <v>479.66</v>
      </c>
    </row>
    <row r="20" spans="1:3" ht="19.149999999999999" customHeight="1">
      <c r="A20" s="7"/>
      <c r="B20" s="9" t="s">
        <v>136</v>
      </c>
      <c r="C20" s="74">
        <v>147.69999999999999</v>
      </c>
    </row>
    <row r="21" spans="1:3" ht="19.149999999999999" customHeight="1">
      <c r="A21" s="7"/>
      <c r="B21" s="9" t="s">
        <v>137</v>
      </c>
      <c r="C21" s="74">
        <v>1420.12</v>
      </c>
    </row>
    <row r="22" spans="1:3" ht="19.149999999999999" customHeight="1">
      <c r="A22" s="7"/>
      <c r="B22" s="9" t="s">
        <v>138</v>
      </c>
      <c r="C22" s="74">
        <v>20</v>
      </c>
    </row>
    <row r="23" spans="1:3" s="29" customFormat="1" ht="19.149999999999999" customHeight="1">
      <c r="A23" s="31" t="s">
        <v>139</v>
      </c>
      <c r="B23" s="32" t="s">
        <v>140</v>
      </c>
      <c r="C23" s="73">
        <v>1109.51</v>
      </c>
    </row>
    <row r="24" spans="1:3" s="29" customFormat="1" ht="19.149999999999999" customHeight="1">
      <c r="A24" s="7"/>
      <c r="B24" s="9" t="s">
        <v>141</v>
      </c>
      <c r="C24" s="74">
        <v>611.19000000000005</v>
      </c>
    </row>
    <row r="25" spans="1:3" s="29" customFormat="1" ht="19.149999999999999" customHeight="1">
      <c r="A25" s="7"/>
      <c r="B25" s="9" t="s">
        <v>142</v>
      </c>
      <c r="C25" s="74">
        <v>498.32</v>
      </c>
    </row>
    <row r="26" spans="1:3" s="29" customFormat="1" ht="19.149999999999999" customHeight="1">
      <c r="A26" s="31" t="s">
        <v>143</v>
      </c>
      <c r="B26" s="32" t="s">
        <v>144</v>
      </c>
      <c r="C26" s="73">
        <v>930.4</v>
      </c>
    </row>
    <row r="27" spans="1:3" s="29" customFormat="1" ht="19.149999999999999" customHeight="1">
      <c r="A27" s="7"/>
      <c r="B27" s="9" t="s">
        <v>145</v>
      </c>
      <c r="C27" s="74">
        <v>930.4</v>
      </c>
    </row>
    <row r="28" spans="1:3" s="29" customFormat="1" ht="19.149999999999999" customHeight="1">
      <c r="A28" s="7"/>
      <c r="B28" s="9" t="s">
        <v>146</v>
      </c>
      <c r="C28" s="74"/>
    </row>
    <row r="29" spans="1:3" s="29" customFormat="1" ht="19.149999999999999" customHeight="1">
      <c r="A29" s="7"/>
      <c r="B29" s="9" t="s">
        <v>147</v>
      </c>
      <c r="C29" s="74"/>
    </row>
    <row r="30" spans="1:3" ht="19.149999999999999" customHeight="1">
      <c r="A30" s="31" t="s">
        <v>148</v>
      </c>
      <c r="B30" s="32" t="s">
        <v>149</v>
      </c>
      <c r="C30" s="73">
        <v>41308.32</v>
      </c>
    </row>
    <row r="31" spans="1:3" ht="15">
      <c r="A31" s="7"/>
      <c r="B31" s="9" t="s">
        <v>150</v>
      </c>
      <c r="C31" s="74">
        <v>1032.19</v>
      </c>
    </row>
    <row r="32" spans="1:3" ht="15">
      <c r="A32" s="7"/>
      <c r="B32" s="9" t="s">
        <v>151</v>
      </c>
      <c r="C32" s="74">
        <v>139.87</v>
      </c>
    </row>
    <row r="33" spans="1:3" ht="15">
      <c r="A33" s="7"/>
      <c r="B33" s="9" t="s">
        <v>152</v>
      </c>
      <c r="C33" s="74">
        <v>18072.650000000001</v>
      </c>
    </row>
    <row r="34" spans="1:3" ht="15">
      <c r="A34" s="7"/>
      <c r="B34" s="9" t="s">
        <v>153</v>
      </c>
      <c r="C34" s="74">
        <v>22063.609999999997</v>
      </c>
    </row>
    <row r="35" spans="1:3" ht="14.25">
      <c r="A35" s="31" t="s">
        <v>154</v>
      </c>
      <c r="B35" s="32" t="s">
        <v>155</v>
      </c>
      <c r="C35" s="73">
        <v>3979.89</v>
      </c>
    </row>
    <row r="36" spans="1:3" ht="15">
      <c r="A36" s="7"/>
      <c r="B36" s="9" t="s">
        <v>156</v>
      </c>
      <c r="C36" s="74">
        <v>1873.8899999999999</v>
      </c>
    </row>
    <row r="37" spans="1:3" ht="15">
      <c r="A37" s="7"/>
      <c r="B37" s="9" t="s">
        <v>157</v>
      </c>
      <c r="C37" s="74"/>
    </row>
    <row r="38" spans="1:3" ht="15">
      <c r="A38" s="7"/>
      <c r="B38" s="9" t="s">
        <v>158</v>
      </c>
      <c r="C38" s="74">
        <v>1931</v>
      </c>
    </row>
    <row r="39" spans="1:3" ht="15">
      <c r="A39" s="7"/>
      <c r="B39" s="9" t="s">
        <v>159</v>
      </c>
      <c r="C39" s="74">
        <v>175</v>
      </c>
    </row>
    <row r="40" spans="1:3" ht="15">
      <c r="A40" s="7"/>
      <c r="B40" s="9" t="s">
        <v>160</v>
      </c>
      <c r="C40" s="74"/>
    </row>
    <row r="41" spans="1:3" ht="15">
      <c r="A41" s="7"/>
      <c r="B41" s="9" t="s">
        <v>161</v>
      </c>
      <c r="C41" s="74"/>
    </row>
    <row r="42" spans="1:3" ht="14.25">
      <c r="A42" s="31" t="s">
        <v>162</v>
      </c>
      <c r="B42" s="32" t="s">
        <v>163</v>
      </c>
      <c r="C42" s="73">
        <f>SUM(C43:C45)</f>
        <v>180</v>
      </c>
    </row>
    <row r="43" spans="1:3" ht="15">
      <c r="A43" s="7"/>
      <c r="B43" s="9" t="s">
        <v>164</v>
      </c>
      <c r="C43" s="74">
        <v>50</v>
      </c>
    </row>
    <row r="44" spans="1:3" ht="15">
      <c r="A44" s="7"/>
      <c r="B44" s="9" t="s">
        <v>165</v>
      </c>
      <c r="C44" s="74"/>
    </row>
    <row r="45" spans="1:3" ht="15">
      <c r="A45" s="7"/>
      <c r="B45" s="9" t="s">
        <v>166</v>
      </c>
      <c r="C45" s="75">
        <v>130</v>
      </c>
    </row>
    <row r="46" spans="1:3" ht="15">
      <c r="A46" s="33"/>
      <c r="B46" s="33" t="s">
        <v>167</v>
      </c>
      <c r="C46" s="74"/>
    </row>
  </sheetData>
  <mergeCells count="3">
    <mergeCell ref="A2:C2"/>
    <mergeCell ref="A3:C3"/>
    <mergeCell ref="A5:B5"/>
  </mergeCells>
  <phoneticPr fontId="30" type="noConversion"/>
  <printOptions horizontalCentered="1"/>
  <pageMargins left="0.75" right="0.75" top="0.98" bottom="0.98" header="0.51" footer="0.51"/>
  <pageSetup paperSize="9" scale="87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G18"/>
  <sheetViews>
    <sheetView zoomScaleSheetLayoutView="100" workbookViewId="0">
      <selection activeCell="E30" sqref="E30"/>
    </sheetView>
  </sheetViews>
  <sheetFormatPr defaultRowHeight="15"/>
  <cols>
    <col min="1" max="1" width="33.25" style="1" customWidth="1"/>
    <col min="2" max="3" width="16.875" style="2" customWidth="1"/>
    <col min="4" max="4" width="15.875" style="2" customWidth="1"/>
    <col min="5" max="7" width="16.875" style="2" customWidth="1"/>
    <col min="8" max="16384" width="9" style="1"/>
  </cols>
  <sheetData>
    <row r="1" spans="1:7">
      <c r="A1" s="3" t="s">
        <v>186</v>
      </c>
    </row>
    <row r="2" spans="1:7" ht="27">
      <c r="A2" s="77" t="s">
        <v>221</v>
      </c>
      <c r="B2" s="78"/>
      <c r="C2" s="78"/>
      <c r="D2" s="78"/>
      <c r="E2" s="78"/>
      <c r="F2" s="78"/>
      <c r="G2" s="78"/>
    </row>
    <row r="3" spans="1:7">
      <c r="A3" s="82" t="s">
        <v>18</v>
      </c>
      <c r="B3" s="79"/>
      <c r="C3" s="79"/>
      <c r="D3" s="79"/>
      <c r="E3" s="79"/>
      <c r="F3" s="79"/>
      <c r="G3" s="79"/>
    </row>
    <row r="4" spans="1:7" ht="24" customHeight="1">
      <c r="A4" s="86"/>
      <c r="B4" s="96" t="s">
        <v>187</v>
      </c>
      <c r="C4" s="86"/>
      <c r="D4" s="86"/>
      <c r="E4" s="86"/>
      <c r="F4" s="86"/>
      <c r="G4" s="86"/>
    </row>
    <row r="5" spans="1:7" ht="25.9" customHeight="1">
      <c r="A5" s="86"/>
      <c r="B5" s="96" t="s">
        <v>188</v>
      </c>
      <c r="C5" s="86"/>
      <c r="D5" s="97" t="s">
        <v>189</v>
      </c>
      <c r="E5" s="99" t="s">
        <v>190</v>
      </c>
      <c r="F5" s="96" t="s">
        <v>191</v>
      </c>
      <c r="G5" s="100" t="s">
        <v>192</v>
      </c>
    </row>
    <row r="6" spans="1:7" ht="25.9" customHeight="1">
      <c r="A6" s="86"/>
      <c r="B6" s="6" t="s">
        <v>193</v>
      </c>
      <c r="C6" s="6" t="s">
        <v>194</v>
      </c>
      <c r="D6" s="98"/>
      <c r="E6" s="98"/>
      <c r="F6" s="86"/>
      <c r="G6" s="86"/>
    </row>
    <row r="7" spans="1:7">
      <c r="A7" s="76" t="s">
        <v>109</v>
      </c>
      <c r="B7" s="17"/>
      <c r="C7" s="15">
        <f>C8+C9+C10+C11+C12+C13+C14</f>
        <v>73.460000000000008</v>
      </c>
      <c r="D7" s="15">
        <f>D8+D9+D10+D11+D12+D13+D14</f>
        <v>30</v>
      </c>
      <c r="E7" s="15">
        <f>E8+E9+E10+E11+E12+E13+E14</f>
        <v>58.3</v>
      </c>
      <c r="F7" s="15">
        <f>F8+F9+F10+F11+F12+F13+F14</f>
        <v>15.5</v>
      </c>
      <c r="G7" s="15">
        <f>G8+G9+G10+G11+G12+G13+G14</f>
        <v>99.259999999999991</v>
      </c>
    </row>
    <row r="8" spans="1:7">
      <c r="A8" s="58" t="s">
        <v>203</v>
      </c>
      <c r="B8" s="26"/>
      <c r="C8" s="26">
        <v>23.76</v>
      </c>
      <c r="D8" s="26">
        <v>30</v>
      </c>
      <c r="E8" s="26">
        <v>48</v>
      </c>
      <c r="F8" s="26">
        <v>13</v>
      </c>
      <c r="G8" s="26">
        <v>22</v>
      </c>
    </row>
    <row r="9" spans="1:7" ht="15" customHeight="1">
      <c r="A9" s="58" t="s">
        <v>204</v>
      </c>
      <c r="B9" s="26"/>
      <c r="C9" s="26">
        <v>47</v>
      </c>
      <c r="D9" s="26"/>
      <c r="E9" s="26"/>
      <c r="F9" s="26"/>
      <c r="G9" s="26">
        <v>2</v>
      </c>
    </row>
    <row r="10" spans="1:7">
      <c r="A10" s="58" t="s">
        <v>205</v>
      </c>
      <c r="B10" s="26"/>
      <c r="C10" s="26"/>
      <c r="D10" s="26"/>
      <c r="E10" s="26"/>
      <c r="F10" s="26"/>
      <c r="G10" s="26">
        <v>5.35</v>
      </c>
    </row>
    <row r="11" spans="1:7">
      <c r="A11" s="58" t="s">
        <v>206</v>
      </c>
      <c r="B11" s="26"/>
      <c r="C11" s="26"/>
      <c r="D11" s="26"/>
      <c r="E11" s="26">
        <v>5</v>
      </c>
      <c r="F11" s="26">
        <v>1</v>
      </c>
      <c r="G11" s="26">
        <v>35.159999999999997</v>
      </c>
    </row>
    <row r="12" spans="1:7">
      <c r="A12" s="58" t="s">
        <v>207</v>
      </c>
      <c r="B12" s="26"/>
      <c r="C12" s="26">
        <v>2.7</v>
      </c>
      <c r="D12" s="26"/>
      <c r="E12" s="26">
        <v>5</v>
      </c>
      <c r="F12" s="26">
        <v>1</v>
      </c>
      <c r="G12" s="26">
        <v>32.75</v>
      </c>
    </row>
    <row r="13" spans="1:7" ht="15.75" customHeight="1">
      <c r="A13" s="58" t="s">
        <v>208</v>
      </c>
      <c r="B13" s="26"/>
      <c r="C13" s="26"/>
      <c r="D13" s="26"/>
      <c r="E13" s="26"/>
      <c r="F13" s="26"/>
      <c r="G13" s="26">
        <v>0.7</v>
      </c>
    </row>
    <row r="14" spans="1:7">
      <c r="A14" s="58" t="s">
        <v>209</v>
      </c>
      <c r="B14" s="26"/>
      <c r="C14" s="26"/>
      <c r="D14" s="26"/>
      <c r="E14" s="26">
        <v>0.3</v>
      </c>
      <c r="F14" s="26">
        <v>0.5</v>
      </c>
      <c r="G14" s="26">
        <v>1.3</v>
      </c>
    </row>
    <row r="15" spans="1:7">
      <c r="A15" s="11"/>
      <c r="B15" s="4"/>
      <c r="C15" s="4"/>
      <c r="D15" s="4"/>
      <c r="E15" s="4"/>
      <c r="F15" s="4"/>
      <c r="G15" s="4"/>
    </row>
    <row r="16" spans="1:7">
      <c r="A16" s="10"/>
      <c r="B16" s="4"/>
      <c r="C16" s="4"/>
      <c r="D16" s="4"/>
      <c r="E16" s="4"/>
      <c r="F16" s="4"/>
      <c r="G16" s="4"/>
    </row>
    <row r="17" spans="1:7">
      <c r="A17" s="10"/>
      <c r="B17" s="4"/>
      <c r="C17" s="4"/>
      <c r="D17" s="4"/>
      <c r="E17" s="4"/>
      <c r="F17" s="4"/>
      <c r="G17" s="4"/>
    </row>
    <row r="18" spans="1:7">
      <c r="A18" s="10"/>
      <c r="B18" s="4"/>
      <c r="C18" s="4"/>
      <c r="D18" s="4"/>
      <c r="E18" s="4"/>
      <c r="F18" s="4"/>
      <c r="G18" s="4"/>
    </row>
  </sheetData>
  <mergeCells count="9">
    <mergeCell ref="A2:G2"/>
    <mergeCell ref="A3:G3"/>
    <mergeCell ref="B4:G4"/>
    <mergeCell ref="B5:C5"/>
    <mergeCell ref="A4:A6"/>
    <mergeCell ref="D5:D6"/>
    <mergeCell ref="E5:E6"/>
    <mergeCell ref="F5:F6"/>
    <mergeCell ref="G5:G6"/>
  </mergeCells>
  <phoneticPr fontId="30" type="noConversion"/>
  <printOptions horizontalCentered="1"/>
  <pageMargins left="0.75" right="0.75" top="0.98" bottom="0.98" header="0.51" footer="0.51"/>
  <pageSetup paperSize="9" scale="9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25"/>
  <sheetViews>
    <sheetView zoomScaleSheetLayoutView="100" workbookViewId="0">
      <selection activeCell="D5" sqref="D5"/>
    </sheetView>
  </sheetViews>
  <sheetFormatPr defaultRowHeight="13.5"/>
  <cols>
    <col min="1" max="1" width="30.5" customWidth="1"/>
    <col min="2" max="2" width="8.5" style="16" customWidth="1"/>
    <col min="3" max="3" width="8.125" style="16" customWidth="1"/>
    <col min="4" max="4" width="8.75" style="16" customWidth="1"/>
    <col min="5" max="5" width="26.125" customWidth="1"/>
    <col min="6" max="6" width="8" style="16" customWidth="1"/>
    <col min="7" max="7" width="10.75" style="16" customWidth="1"/>
    <col min="8" max="8" width="9" style="16" customWidth="1"/>
  </cols>
  <sheetData>
    <row r="1" spans="1:8" ht="21.75" customHeight="1">
      <c r="A1" s="3" t="s">
        <v>17</v>
      </c>
      <c r="B1" s="2"/>
      <c r="C1" s="2"/>
      <c r="D1" s="2"/>
      <c r="E1" s="1"/>
      <c r="F1" s="2"/>
      <c r="G1" s="2"/>
      <c r="H1" s="2"/>
    </row>
    <row r="2" spans="1:8" ht="27">
      <c r="A2" s="77" t="s">
        <v>210</v>
      </c>
      <c r="B2" s="78"/>
      <c r="C2" s="78"/>
      <c r="D2" s="78"/>
      <c r="E2" s="78"/>
      <c r="F2" s="78"/>
      <c r="G2" s="78"/>
      <c r="H2" s="78"/>
    </row>
    <row r="3" spans="1:8" ht="21.75" customHeight="1">
      <c r="A3" s="79" t="s">
        <v>18</v>
      </c>
      <c r="B3" s="79"/>
      <c r="C3" s="79"/>
      <c r="D3" s="79"/>
      <c r="E3" s="79"/>
      <c r="F3" s="79"/>
      <c r="G3" s="79"/>
      <c r="H3" s="79"/>
    </row>
    <row r="4" spans="1:8" s="51" customFormat="1" ht="42" customHeight="1">
      <c r="A4" s="4" t="s">
        <v>19</v>
      </c>
      <c r="B4" s="5" t="s">
        <v>20</v>
      </c>
      <c r="C4" s="5" t="s">
        <v>21</v>
      </c>
      <c r="D4" s="4" t="s">
        <v>22</v>
      </c>
      <c r="E4" s="4" t="s">
        <v>23</v>
      </c>
      <c r="F4" s="5" t="s">
        <v>20</v>
      </c>
      <c r="G4" s="5" t="s">
        <v>24</v>
      </c>
      <c r="H4" s="4" t="s">
        <v>22</v>
      </c>
    </row>
    <row r="5" spans="1:8" ht="21" customHeight="1">
      <c r="A5" s="15" t="s">
        <v>25</v>
      </c>
      <c r="B5" s="15">
        <f>B6+B16</f>
        <v>99462</v>
      </c>
      <c r="C5" s="15">
        <f>C6+C16</f>
        <v>123596</v>
      </c>
      <c r="D5" s="18">
        <f t="shared" ref="D5:D17" si="0">C5/B5</f>
        <v>1.2426454324264544</v>
      </c>
      <c r="E5" s="15" t="s">
        <v>26</v>
      </c>
      <c r="F5" s="15">
        <f>SUM(F6:F25)</f>
        <v>26966</v>
      </c>
      <c r="G5" s="15">
        <f>SUM(G6:G25)</f>
        <v>44646</v>
      </c>
      <c r="H5" s="18">
        <f t="shared" ref="H5:H24" si="1">G5/F5</f>
        <v>1.6556404361047246</v>
      </c>
    </row>
    <row r="6" spans="1:8" ht="22.5" customHeight="1">
      <c r="A6" s="47" t="s">
        <v>27</v>
      </c>
      <c r="B6" s="15">
        <f>SUM(B7:B15)</f>
        <v>95362</v>
      </c>
      <c r="C6" s="15">
        <f>SUM(C7:C15)</f>
        <v>119727</v>
      </c>
      <c r="D6" s="18">
        <f t="shared" si="0"/>
        <v>1.2555000943772152</v>
      </c>
      <c r="E6" s="48" t="s">
        <v>28</v>
      </c>
      <c r="F6" s="4">
        <v>3200</v>
      </c>
      <c r="G6" s="4">
        <v>5144</v>
      </c>
      <c r="H6" s="20">
        <f t="shared" si="1"/>
        <v>1.6074999999999999</v>
      </c>
    </row>
    <row r="7" spans="1:8" ht="15" customHeight="1">
      <c r="A7" s="14" t="s">
        <v>29</v>
      </c>
      <c r="B7" s="4">
        <v>39084</v>
      </c>
      <c r="C7" s="4">
        <v>39314</v>
      </c>
      <c r="D7" s="20">
        <f t="shared" si="0"/>
        <v>1.0058847610275305</v>
      </c>
      <c r="E7" s="48" t="s">
        <v>30</v>
      </c>
      <c r="F7" s="4">
        <v>2400</v>
      </c>
      <c r="G7" s="4">
        <v>2827</v>
      </c>
      <c r="H7" s="20">
        <f t="shared" si="1"/>
        <v>1.1779166666666667</v>
      </c>
    </row>
    <row r="8" spans="1:8" ht="15" customHeight="1">
      <c r="A8" s="13" t="s">
        <v>31</v>
      </c>
      <c r="B8" s="4">
        <v>13000</v>
      </c>
      <c r="C8" s="4">
        <v>16889</v>
      </c>
      <c r="D8" s="20">
        <f t="shared" si="0"/>
        <v>1.2991538461538461</v>
      </c>
      <c r="E8" s="48" t="s">
        <v>32</v>
      </c>
      <c r="F8" s="4">
        <v>8300</v>
      </c>
      <c r="G8" s="4">
        <f>15571-185</f>
        <v>15386</v>
      </c>
      <c r="H8" s="20">
        <f t="shared" si="1"/>
        <v>1.8537349397590361</v>
      </c>
    </row>
    <row r="9" spans="1:8" ht="15" customHeight="1">
      <c r="A9" s="13" t="s">
        <v>33</v>
      </c>
      <c r="B9" s="4">
        <v>3000</v>
      </c>
      <c r="C9" s="4">
        <v>5474</v>
      </c>
      <c r="D9" s="20">
        <f t="shared" si="0"/>
        <v>1.8246666666666667</v>
      </c>
      <c r="E9" s="48" t="s">
        <v>34</v>
      </c>
      <c r="F9" s="4">
        <v>1010</v>
      </c>
      <c r="G9" s="4">
        <v>333</v>
      </c>
      <c r="H9" s="20">
        <f t="shared" si="1"/>
        <v>0.32970297029702972</v>
      </c>
    </row>
    <row r="10" spans="1:8" ht="15" customHeight="1">
      <c r="A10" s="13" t="s">
        <v>35</v>
      </c>
      <c r="B10" s="4">
        <v>6528</v>
      </c>
      <c r="C10" s="4">
        <v>5486</v>
      </c>
      <c r="D10" s="20">
        <f t="shared" si="0"/>
        <v>0.84037990196078427</v>
      </c>
      <c r="E10" s="48" t="s">
        <v>36</v>
      </c>
      <c r="F10" s="4">
        <v>190</v>
      </c>
      <c r="G10" s="4">
        <v>14</v>
      </c>
      <c r="H10" s="20">
        <f t="shared" si="1"/>
        <v>7.3684210526315783E-2</v>
      </c>
    </row>
    <row r="11" spans="1:8" ht="15" customHeight="1">
      <c r="A11" s="13" t="s">
        <v>37</v>
      </c>
      <c r="B11" s="4">
        <v>3850</v>
      </c>
      <c r="C11" s="4">
        <v>4201</v>
      </c>
      <c r="D11" s="20">
        <f t="shared" si="0"/>
        <v>1.0911688311688312</v>
      </c>
      <c r="E11" s="48" t="s">
        <v>38</v>
      </c>
      <c r="F11" s="4">
        <v>4490</v>
      </c>
      <c r="G11" s="4">
        <f>11900-39</f>
        <v>11861</v>
      </c>
      <c r="H11" s="20">
        <f t="shared" si="1"/>
        <v>2.6416481069042317</v>
      </c>
    </row>
    <row r="12" spans="1:8" ht="15" customHeight="1">
      <c r="A12" s="13" t="s">
        <v>39</v>
      </c>
      <c r="B12" s="4">
        <v>9000</v>
      </c>
      <c r="C12" s="4">
        <v>12964</v>
      </c>
      <c r="D12" s="20">
        <f t="shared" si="0"/>
        <v>1.4404444444444444</v>
      </c>
      <c r="E12" s="48" t="s">
        <v>40</v>
      </c>
      <c r="F12" s="4">
        <v>2400</v>
      </c>
      <c r="G12" s="4">
        <v>1079</v>
      </c>
      <c r="H12" s="20">
        <f t="shared" si="1"/>
        <v>0.44958333333333333</v>
      </c>
    </row>
    <row r="13" spans="1:8" ht="15" customHeight="1">
      <c r="A13" s="13" t="s">
        <v>41</v>
      </c>
      <c r="B13" s="4">
        <v>15650</v>
      </c>
      <c r="C13" s="4">
        <v>29404</v>
      </c>
      <c r="D13" s="20">
        <f t="shared" si="0"/>
        <v>1.8788498402555911</v>
      </c>
      <c r="E13" s="48" t="s">
        <v>42</v>
      </c>
      <c r="F13" s="4">
        <v>170</v>
      </c>
      <c r="G13" s="4">
        <v>617</v>
      </c>
      <c r="H13" s="20">
        <f t="shared" si="1"/>
        <v>3.6294117647058823</v>
      </c>
    </row>
    <row r="14" spans="1:8" ht="15" customHeight="1">
      <c r="A14" s="13" t="s">
        <v>43</v>
      </c>
      <c r="B14" s="4">
        <v>3100</v>
      </c>
      <c r="C14" s="4">
        <v>3478</v>
      </c>
      <c r="D14" s="20">
        <f t="shared" si="0"/>
        <v>1.1219354838709676</v>
      </c>
      <c r="E14" s="48" t="s">
        <v>44</v>
      </c>
      <c r="F14" s="4">
        <v>1350</v>
      </c>
      <c r="G14" s="4">
        <v>2022</v>
      </c>
      <c r="H14" s="20">
        <f t="shared" si="1"/>
        <v>1.4977777777777779</v>
      </c>
    </row>
    <row r="15" spans="1:8" ht="15" customHeight="1">
      <c r="A15" s="13" t="s">
        <v>45</v>
      </c>
      <c r="B15" s="4">
        <v>2150</v>
      </c>
      <c r="C15" s="4">
        <v>2517</v>
      </c>
      <c r="D15" s="20">
        <f t="shared" si="0"/>
        <v>1.1706976744186046</v>
      </c>
      <c r="E15" s="48" t="s">
        <v>46</v>
      </c>
      <c r="F15" s="4">
        <v>1090</v>
      </c>
      <c r="G15" s="4">
        <v>2139</v>
      </c>
      <c r="H15" s="20">
        <f t="shared" si="1"/>
        <v>1.9623853211009175</v>
      </c>
    </row>
    <row r="16" spans="1:8" ht="15" customHeight="1">
      <c r="A16" s="47" t="s">
        <v>47</v>
      </c>
      <c r="B16" s="15">
        <f>SUM(B17:B21)</f>
        <v>4100</v>
      </c>
      <c r="C16" s="15">
        <f>SUM(C17:C21)</f>
        <v>3869</v>
      </c>
      <c r="D16" s="18">
        <f t="shared" si="0"/>
        <v>0.9436585365853658</v>
      </c>
      <c r="E16" s="48" t="s">
        <v>48</v>
      </c>
      <c r="F16" s="4">
        <v>27</v>
      </c>
      <c r="G16" s="4">
        <v>12</v>
      </c>
      <c r="H16" s="20">
        <f t="shared" si="1"/>
        <v>0.44444444444444442</v>
      </c>
    </row>
    <row r="17" spans="1:8" ht="15" customHeight="1">
      <c r="A17" s="13" t="s">
        <v>49</v>
      </c>
      <c r="B17" s="4">
        <v>4100</v>
      </c>
      <c r="C17" s="4">
        <v>3869</v>
      </c>
      <c r="D17" s="20">
        <f t="shared" si="0"/>
        <v>0.9436585365853658</v>
      </c>
      <c r="E17" s="48" t="s">
        <v>50</v>
      </c>
      <c r="F17" s="4"/>
      <c r="G17" s="4">
        <f>604+2525</f>
        <v>3129</v>
      </c>
      <c r="H17" s="20"/>
    </row>
    <row r="18" spans="1:8" ht="15" customHeight="1">
      <c r="A18" s="13" t="s">
        <v>51</v>
      </c>
      <c r="B18" s="4"/>
      <c r="C18" s="4"/>
      <c r="D18" s="18"/>
      <c r="E18" s="48" t="s">
        <v>52</v>
      </c>
      <c r="F18" s="4"/>
      <c r="G18" s="4"/>
      <c r="H18" s="20"/>
    </row>
    <row r="19" spans="1:8" ht="15" customHeight="1">
      <c r="A19" s="13" t="s">
        <v>53</v>
      </c>
      <c r="B19" s="4"/>
      <c r="C19" s="4"/>
      <c r="D19" s="18"/>
      <c r="E19" s="49" t="s">
        <v>54</v>
      </c>
      <c r="F19" s="4"/>
      <c r="G19" s="4">
        <v>44</v>
      </c>
      <c r="H19" s="20"/>
    </row>
    <row r="20" spans="1:8" ht="15" customHeight="1">
      <c r="A20" s="13" t="s">
        <v>55</v>
      </c>
      <c r="B20" s="4"/>
      <c r="C20" s="4"/>
      <c r="D20" s="18"/>
      <c r="E20" s="49" t="s">
        <v>56</v>
      </c>
      <c r="F20" s="4">
        <v>2300</v>
      </c>
      <c r="G20" s="4"/>
      <c r="H20" s="20"/>
    </row>
    <row r="21" spans="1:8" ht="15" customHeight="1">
      <c r="A21" s="13" t="s">
        <v>57</v>
      </c>
      <c r="B21" s="4"/>
      <c r="C21" s="4"/>
      <c r="D21" s="18"/>
      <c r="E21" s="49" t="s">
        <v>58</v>
      </c>
      <c r="F21" s="4"/>
      <c r="G21" s="4"/>
      <c r="H21" s="20"/>
    </row>
    <row r="22" spans="1:8" ht="15" customHeight="1">
      <c r="A22" s="25"/>
      <c r="B22" s="4"/>
      <c r="C22" s="4"/>
      <c r="D22" s="20"/>
      <c r="E22" s="50" t="s">
        <v>59</v>
      </c>
      <c r="F22" s="4"/>
      <c r="G22" s="4"/>
      <c r="H22" s="20"/>
    </row>
    <row r="23" spans="1:8" ht="15" customHeight="1">
      <c r="A23" s="25"/>
      <c r="B23" s="4"/>
      <c r="C23" s="4"/>
      <c r="D23" s="20"/>
      <c r="E23" s="49" t="s">
        <v>60</v>
      </c>
      <c r="F23" s="4"/>
      <c r="G23" s="4"/>
      <c r="H23" s="20"/>
    </row>
    <row r="24" spans="1:8" ht="15" customHeight="1">
      <c r="A24" s="25"/>
      <c r="B24" s="4"/>
      <c r="C24" s="4"/>
      <c r="D24" s="20"/>
      <c r="E24" s="50" t="s">
        <v>61</v>
      </c>
      <c r="F24" s="4">
        <v>39</v>
      </c>
      <c r="G24" s="4">
        <v>39</v>
      </c>
      <c r="H24" s="20">
        <f t="shared" si="1"/>
        <v>1</v>
      </c>
    </row>
    <row r="25" spans="1:8" ht="15" customHeight="1">
      <c r="A25" s="25"/>
      <c r="B25" s="4"/>
      <c r="C25" s="26"/>
      <c r="D25" s="26"/>
      <c r="E25" s="50" t="s">
        <v>62</v>
      </c>
      <c r="F25" s="4"/>
      <c r="G25" s="4"/>
      <c r="H25" s="18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25"/>
  <sheetViews>
    <sheetView zoomScaleSheetLayoutView="100" workbookViewId="0">
      <selection activeCell="F5" sqref="F5"/>
    </sheetView>
  </sheetViews>
  <sheetFormatPr defaultRowHeight="13.5"/>
  <cols>
    <col min="1" max="1" width="31.375" customWidth="1"/>
    <col min="2" max="2" width="9.375" style="16" customWidth="1"/>
    <col min="3" max="3" width="10.125" style="16" customWidth="1"/>
    <col min="4" max="4" width="10" style="16" customWidth="1"/>
    <col min="5" max="5" width="26.25" customWidth="1"/>
    <col min="6" max="6" width="12" style="16" customWidth="1"/>
    <col min="7" max="7" width="9.875" style="16" customWidth="1"/>
    <col min="8" max="8" width="10" style="16" customWidth="1"/>
  </cols>
  <sheetData>
    <row r="1" spans="1:8" ht="15">
      <c r="A1" s="3" t="s">
        <v>63</v>
      </c>
      <c r="B1" s="2"/>
      <c r="C1" s="2"/>
      <c r="D1" s="2"/>
      <c r="E1" s="1"/>
      <c r="F1" s="2"/>
      <c r="G1" s="2"/>
      <c r="H1" s="2"/>
    </row>
    <row r="2" spans="1:8" ht="27">
      <c r="A2" s="77" t="s">
        <v>211</v>
      </c>
      <c r="B2" s="78"/>
      <c r="C2" s="78"/>
      <c r="D2" s="78"/>
      <c r="E2" s="78"/>
      <c r="F2" s="78"/>
      <c r="G2" s="78"/>
      <c r="H2" s="78"/>
    </row>
    <row r="3" spans="1:8" ht="15">
      <c r="A3" s="79" t="s">
        <v>18</v>
      </c>
      <c r="B3" s="79"/>
      <c r="C3" s="79"/>
      <c r="D3" s="79"/>
      <c r="E3" s="79"/>
      <c r="F3" s="79"/>
      <c r="G3" s="79"/>
      <c r="H3" s="79"/>
    </row>
    <row r="4" spans="1:8" ht="36" customHeight="1">
      <c r="A4" s="4" t="s">
        <v>19</v>
      </c>
      <c r="B4" s="5" t="s">
        <v>21</v>
      </c>
      <c r="C4" s="5" t="s">
        <v>64</v>
      </c>
      <c r="D4" s="4" t="s">
        <v>65</v>
      </c>
      <c r="E4" s="4" t="s">
        <v>66</v>
      </c>
      <c r="F4" s="5" t="s">
        <v>24</v>
      </c>
      <c r="G4" s="5" t="s">
        <v>64</v>
      </c>
      <c r="H4" s="4" t="s">
        <v>65</v>
      </c>
    </row>
    <row r="5" spans="1:8" ht="15.95" customHeight="1">
      <c r="A5" s="15" t="s">
        <v>25</v>
      </c>
      <c r="B5" s="15">
        <f>B6+B16</f>
        <v>123596</v>
      </c>
      <c r="C5" s="15">
        <f>C6+C16</f>
        <v>92092</v>
      </c>
      <c r="D5" s="18">
        <f>B5/C5-1</f>
        <v>0.34209268991877684</v>
      </c>
      <c r="E5" s="15" t="s">
        <v>26</v>
      </c>
      <c r="F5" s="15">
        <f>SUM(F6:F25)</f>
        <v>44646</v>
      </c>
      <c r="G5" s="15">
        <f>SUM(G6:G25)</f>
        <v>28000</v>
      </c>
      <c r="H5" s="18">
        <f>F5/G5-1</f>
        <v>0.59450000000000003</v>
      </c>
    </row>
    <row r="6" spans="1:8" ht="15.95" customHeight="1">
      <c r="A6" s="47" t="s">
        <v>27</v>
      </c>
      <c r="B6" s="15">
        <f>SUM(B7:B15)</f>
        <v>119727</v>
      </c>
      <c r="C6" s="15">
        <f>SUM(C7:C15)</f>
        <v>88174</v>
      </c>
      <c r="D6" s="18">
        <f>B6/C6-1</f>
        <v>0.35784925261414924</v>
      </c>
      <c r="E6" s="48" t="s">
        <v>28</v>
      </c>
      <c r="F6" s="4">
        <v>5144</v>
      </c>
      <c r="G6" s="4">
        <v>2976</v>
      </c>
      <c r="H6" s="20">
        <f>F6/G6-1</f>
        <v>0.728494623655914</v>
      </c>
    </row>
    <row r="7" spans="1:8" ht="15.95" customHeight="1">
      <c r="A7" s="14" t="s">
        <v>29</v>
      </c>
      <c r="B7" s="4">
        <v>39314</v>
      </c>
      <c r="C7" s="4">
        <v>35043</v>
      </c>
      <c r="D7" s="20">
        <f>B7/C7-1</f>
        <v>0.12187883457466531</v>
      </c>
      <c r="E7" s="48" t="s">
        <v>30</v>
      </c>
      <c r="F7" s="4">
        <v>2827</v>
      </c>
      <c r="G7" s="4">
        <v>2697</v>
      </c>
      <c r="H7" s="20">
        <f>F7/G7-1</f>
        <v>4.8201705598813538E-2</v>
      </c>
    </row>
    <row r="8" spans="1:8" ht="15.95" customHeight="1">
      <c r="A8" s="13" t="s">
        <v>31</v>
      </c>
      <c r="B8" s="4">
        <v>16889</v>
      </c>
      <c r="C8" s="4">
        <v>10751</v>
      </c>
      <c r="D8" s="20">
        <f t="shared" ref="D8:D17" si="0">B8/C8-1</f>
        <v>0.57092363501069676</v>
      </c>
      <c r="E8" s="48" t="s">
        <v>32</v>
      </c>
      <c r="F8" s="4">
        <f>15571-185</f>
        <v>15386</v>
      </c>
      <c r="G8" s="4">
        <v>9157</v>
      </c>
      <c r="H8" s="20">
        <f t="shared" ref="H8:H24" si="1">F8/G8-1</f>
        <v>0.680244621600961</v>
      </c>
    </row>
    <row r="9" spans="1:8" ht="15.95" customHeight="1">
      <c r="A9" s="13" t="s">
        <v>33</v>
      </c>
      <c r="B9" s="4">
        <v>5474</v>
      </c>
      <c r="C9" s="4">
        <v>2418</v>
      </c>
      <c r="D9" s="20">
        <f t="shared" si="0"/>
        <v>1.2638544251447477</v>
      </c>
      <c r="E9" s="48" t="s">
        <v>34</v>
      </c>
      <c r="F9" s="4">
        <v>333</v>
      </c>
      <c r="G9" s="4">
        <v>163</v>
      </c>
      <c r="H9" s="20">
        <f t="shared" si="1"/>
        <v>1.0429447852760738</v>
      </c>
    </row>
    <row r="10" spans="1:8" ht="15.95" customHeight="1">
      <c r="A10" s="13" t="s">
        <v>35</v>
      </c>
      <c r="B10" s="4">
        <v>5486</v>
      </c>
      <c r="C10" s="4">
        <v>5521</v>
      </c>
      <c r="D10" s="20">
        <f t="shared" si="0"/>
        <v>-6.3394312624523996E-3</v>
      </c>
      <c r="E10" s="48" t="s">
        <v>36</v>
      </c>
      <c r="F10" s="4">
        <v>14</v>
      </c>
      <c r="G10" s="4">
        <v>255</v>
      </c>
      <c r="H10" s="20">
        <f t="shared" si="1"/>
        <v>-0.94509803921568625</v>
      </c>
    </row>
    <row r="11" spans="1:8" ht="15.95" customHeight="1">
      <c r="A11" s="13" t="s">
        <v>37</v>
      </c>
      <c r="B11" s="4">
        <v>4201</v>
      </c>
      <c r="C11" s="4">
        <v>2788</v>
      </c>
      <c r="D11" s="20">
        <f t="shared" si="0"/>
        <v>0.50681492109038739</v>
      </c>
      <c r="E11" s="48" t="s">
        <v>38</v>
      </c>
      <c r="F11" s="4">
        <f>11900-39</f>
        <v>11861</v>
      </c>
      <c r="G11" s="4">
        <v>3852</v>
      </c>
      <c r="H11" s="20">
        <f t="shared" si="1"/>
        <v>2.0791796469366561</v>
      </c>
    </row>
    <row r="12" spans="1:8" ht="15.95" customHeight="1">
      <c r="A12" s="13" t="s">
        <v>39</v>
      </c>
      <c r="B12" s="4">
        <v>12964</v>
      </c>
      <c r="C12" s="4">
        <v>8807</v>
      </c>
      <c r="D12" s="20">
        <f t="shared" si="0"/>
        <v>0.47201090042012028</v>
      </c>
      <c r="E12" s="48" t="s">
        <v>40</v>
      </c>
      <c r="F12" s="4">
        <v>1079</v>
      </c>
      <c r="G12" s="4">
        <v>2822</v>
      </c>
      <c r="H12" s="20">
        <f t="shared" si="1"/>
        <v>-0.61764705882352944</v>
      </c>
    </row>
    <row r="13" spans="1:8" ht="15.95" customHeight="1">
      <c r="A13" s="13" t="s">
        <v>41</v>
      </c>
      <c r="B13" s="4">
        <v>29404</v>
      </c>
      <c r="C13" s="4">
        <v>18006</v>
      </c>
      <c r="D13" s="20">
        <f t="shared" si="0"/>
        <v>0.6330112184827279</v>
      </c>
      <c r="E13" s="48" t="s">
        <v>42</v>
      </c>
      <c r="F13" s="4">
        <v>617</v>
      </c>
      <c r="G13" s="4">
        <v>802</v>
      </c>
      <c r="H13" s="20">
        <f t="shared" si="1"/>
        <v>-0.23067331670822944</v>
      </c>
    </row>
    <row r="14" spans="1:8" ht="15.95" customHeight="1">
      <c r="A14" s="13" t="s">
        <v>43</v>
      </c>
      <c r="B14" s="4">
        <v>3478</v>
      </c>
      <c r="C14" s="4">
        <v>3020</v>
      </c>
      <c r="D14" s="20">
        <f t="shared" si="0"/>
        <v>0.15165562913907293</v>
      </c>
      <c r="E14" s="48" t="s">
        <v>44</v>
      </c>
      <c r="F14" s="4">
        <v>2022</v>
      </c>
      <c r="G14" s="4">
        <v>1267</v>
      </c>
      <c r="H14" s="20">
        <f t="shared" si="1"/>
        <v>0.59589581689029192</v>
      </c>
    </row>
    <row r="15" spans="1:8" ht="15.95" customHeight="1">
      <c r="A15" s="13" t="s">
        <v>45</v>
      </c>
      <c r="B15" s="4">
        <v>2517</v>
      </c>
      <c r="C15" s="4">
        <v>1820</v>
      </c>
      <c r="D15" s="20">
        <f t="shared" si="0"/>
        <v>0.38296703296703294</v>
      </c>
      <c r="E15" s="48" t="s">
        <v>46</v>
      </c>
      <c r="F15" s="4">
        <v>2139</v>
      </c>
      <c r="G15" s="4">
        <v>1258</v>
      </c>
      <c r="H15" s="20">
        <f t="shared" si="1"/>
        <v>0.70031796502384736</v>
      </c>
    </row>
    <row r="16" spans="1:8" ht="15.95" customHeight="1">
      <c r="A16" s="47" t="s">
        <v>47</v>
      </c>
      <c r="B16" s="15">
        <f>SUM(B17:B21)</f>
        <v>3869</v>
      </c>
      <c r="C16" s="15">
        <f>SUM(C17:C21)</f>
        <v>3918</v>
      </c>
      <c r="D16" s="18">
        <f t="shared" si="0"/>
        <v>-1.250638080653399E-2</v>
      </c>
      <c r="E16" s="48" t="s">
        <v>48</v>
      </c>
      <c r="F16" s="4">
        <v>12</v>
      </c>
      <c r="G16" s="4">
        <v>82</v>
      </c>
      <c r="H16" s="20">
        <f t="shared" si="1"/>
        <v>-0.85365853658536583</v>
      </c>
    </row>
    <row r="17" spans="1:8" ht="15.95" customHeight="1">
      <c r="A17" s="13" t="s">
        <v>49</v>
      </c>
      <c r="B17" s="4">
        <v>3869</v>
      </c>
      <c r="C17" s="4">
        <v>3918</v>
      </c>
      <c r="D17" s="20">
        <f t="shared" si="0"/>
        <v>-1.250638080653399E-2</v>
      </c>
      <c r="E17" s="48" t="s">
        <v>50</v>
      </c>
      <c r="F17" s="4">
        <f>604+2525</f>
        <v>3129</v>
      </c>
      <c r="G17" s="4"/>
      <c r="H17" s="20"/>
    </row>
    <row r="18" spans="1:8" ht="15.95" customHeight="1">
      <c r="A18" s="13" t="s">
        <v>51</v>
      </c>
      <c r="B18" s="4"/>
      <c r="C18" s="4"/>
      <c r="D18" s="20"/>
      <c r="E18" s="48" t="s">
        <v>52</v>
      </c>
      <c r="F18" s="4"/>
      <c r="G18" s="4">
        <v>10</v>
      </c>
      <c r="H18" s="20">
        <f t="shared" si="1"/>
        <v>-1</v>
      </c>
    </row>
    <row r="19" spans="1:8" ht="15.95" customHeight="1">
      <c r="A19" s="13" t="s">
        <v>53</v>
      </c>
      <c r="B19" s="4"/>
      <c r="C19" s="4"/>
      <c r="D19" s="20"/>
      <c r="E19" s="49" t="s">
        <v>54</v>
      </c>
      <c r="F19" s="4">
        <v>44</v>
      </c>
      <c r="G19" s="4">
        <v>186</v>
      </c>
      <c r="H19" s="20">
        <f t="shared" si="1"/>
        <v>-0.76344086021505375</v>
      </c>
    </row>
    <row r="20" spans="1:8" ht="15.95" customHeight="1">
      <c r="A20" s="13" t="s">
        <v>55</v>
      </c>
      <c r="B20" s="4"/>
      <c r="C20" s="4"/>
      <c r="D20" s="20"/>
      <c r="E20" s="49" t="s">
        <v>56</v>
      </c>
      <c r="F20" s="4"/>
      <c r="G20" s="4">
        <v>2434</v>
      </c>
      <c r="H20" s="20">
        <f t="shared" si="1"/>
        <v>-1</v>
      </c>
    </row>
    <row r="21" spans="1:8" ht="15.95" customHeight="1">
      <c r="A21" s="13" t="s">
        <v>57</v>
      </c>
      <c r="B21" s="4"/>
      <c r="C21" s="4"/>
      <c r="D21" s="20"/>
      <c r="E21" s="49" t="s">
        <v>58</v>
      </c>
      <c r="F21" s="4"/>
      <c r="G21" s="4"/>
      <c r="H21" s="20"/>
    </row>
    <row r="22" spans="1:8" ht="15.95" customHeight="1">
      <c r="A22" s="25"/>
      <c r="B22" s="4"/>
      <c r="C22" s="4"/>
      <c r="D22" s="20"/>
      <c r="E22" s="50" t="s">
        <v>59</v>
      </c>
      <c r="F22" s="4"/>
      <c r="G22" s="4"/>
      <c r="H22" s="20"/>
    </row>
    <row r="23" spans="1:8" ht="15.95" customHeight="1">
      <c r="A23" s="25"/>
      <c r="B23" s="4"/>
      <c r="C23" s="4"/>
      <c r="D23" s="4"/>
      <c r="E23" s="49" t="s">
        <v>60</v>
      </c>
      <c r="F23" s="4"/>
      <c r="G23" s="4"/>
      <c r="H23" s="20"/>
    </row>
    <row r="24" spans="1:8" ht="15.95" customHeight="1">
      <c r="A24" s="25"/>
      <c r="B24" s="4"/>
      <c r="C24" s="4"/>
      <c r="D24" s="4"/>
      <c r="E24" s="50" t="s">
        <v>61</v>
      </c>
      <c r="F24" s="4">
        <v>39</v>
      </c>
      <c r="G24" s="4">
        <v>39</v>
      </c>
      <c r="H24" s="20">
        <f t="shared" si="1"/>
        <v>0</v>
      </c>
    </row>
    <row r="25" spans="1:8" ht="15.95" customHeight="1">
      <c r="A25" s="25"/>
      <c r="B25" s="4"/>
      <c r="C25" s="26"/>
      <c r="D25" s="26"/>
      <c r="E25" s="50" t="s">
        <v>62</v>
      </c>
      <c r="F25" s="4"/>
      <c r="G25" s="4"/>
      <c r="H25" s="20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31" footer="0.51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11"/>
  <sheetViews>
    <sheetView zoomScaleSheetLayoutView="100" workbookViewId="0">
      <selection activeCell="D6" sqref="D6"/>
    </sheetView>
  </sheetViews>
  <sheetFormatPr defaultRowHeight="15"/>
  <cols>
    <col min="1" max="1" width="28.125" style="1" customWidth="1"/>
    <col min="2" max="2" width="23.625" style="2" customWidth="1"/>
    <col min="3" max="3" width="34.5" style="1" customWidth="1"/>
    <col min="4" max="4" width="23.625" style="2" customWidth="1"/>
    <col min="5" max="16384" width="9" style="1"/>
  </cols>
  <sheetData>
    <row r="1" spans="1:4" ht="27" customHeight="1">
      <c r="A1" s="3" t="s">
        <v>67</v>
      </c>
    </row>
    <row r="2" spans="1:4" ht="45" customHeight="1">
      <c r="A2" s="77" t="s">
        <v>212</v>
      </c>
      <c r="B2" s="78"/>
      <c r="C2" s="78"/>
      <c r="D2" s="78"/>
    </row>
    <row r="3" spans="1:4" ht="30" customHeight="1">
      <c r="A3" s="79" t="s">
        <v>18</v>
      </c>
      <c r="B3" s="79"/>
      <c r="C3" s="79"/>
      <c r="D3" s="79"/>
    </row>
    <row r="4" spans="1:4" ht="33.950000000000003" customHeight="1">
      <c r="A4" s="4" t="s">
        <v>68</v>
      </c>
      <c r="B4" s="4" t="s">
        <v>69</v>
      </c>
      <c r="C4" s="4" t="s">
        <v>68</v>
      </c>
      <c r="D4" s="4" t="s">
        <v>69</v>
      </c>
    </row>
    <row r="5" spans="1:4" ht="32.1" customHeight="1">
      <c r="A5" s="13" t="s">
        <v>70</v>
      </c>
      <c r="B5" s="4">
        <v>123596</v>
      </c>
      <c r="C5" s="13" t="s">
        <v>71</v>
      </c>
      <c r="D5" s="4">
        <v>44646</v>
      </c>
    </row>
    <row r="6" spans="1:4" ht="32.1" customHeight="1">
      <c r="A6" s="13" t="s">
        <v>72</v>
      </c>
      <c r="B6" s="4">
        <v>6228</v>
      </c>
      <c r="C6" s="13" t="s">
        <v>73</v>
      </c>
      <c r="D6" s="4">
        <f>B11-D5</f>
        <v>85178</v>
      </c>
    </row>
    <row r="7" spans="1:4" ht="32.1" customHeight="1">
      <c r="A7" s="13" t="s">
        <v>74</v>
      </c>
      <c r="B7" s="4"/>
      <c r="C7" s="14" t="s">
        <v>75</v>
      </c>
      <c r="D7" s="4"/>
    </row>
    <row r="8" spans="1:4" ht="32.1" customHeight="1">
      <c r="A8" s="44" t="s">
        <v>76</v>
      </c>
      <c r="B8" s="4"/>
      <c r="C8" s="45" t="s">
        <v>77</v>
      </c>
      <c r="D8" s="4"/>
    </row>
    <row r="9" spans="1:4" ht="32.1" customHeight="1">
      <c r="A9" s="45" t="s">
        <v>78</v>
      </c>
      <c r="B9" s="4"/>
      <c r="C9" s="45" t="s">
        <v>79</v>
      </c>
      <c r="D9" s="4"/>
    </row>
    <row r="10" spans="1:4" ht="32.1" customHeight="1">
      <c r="A10" s="44" t="s">
        <v>80</v>
      </c>
      <c r="B10" s="8"/>
      <c r="C10" s="44" t="s">
        <v>81</v>
      </c>
      <c r="D10" s="4"/>
    </row>
    <row r="11" spans="1:4" ht="32.1" customHeight="1">
      <c r="A11" s="15" t="s">
        <v>82</v>
      </c>
      <c r="B11" s="15">
        <f>SUM(B5:B10)</f>
        <v>129824</v>
      </c>
      <c r="C11" s="15" t="s">
        <v>83</v>
      </c>
      <c r="D11" s="15">
        <f>SUM(D5:D10)</f>
        <v>129824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H25"/>
  <sheetViews>
    <sheetView zoomScaleSheetLayoutView="100" workbookViewId="0">
      <selection activeCell="G5" sqref="G5"/>
    </sheetView>
  </sheetViews>
  <sheetFormatPr defaultRowHeight="13.5"/>
  <cols>
    <col min="1" max="1" width="31.5" customWidth="1"/>
    <col min="2" max="4" width="9.875" style="16" customWidth="1"/>
    <col min="5" max="5" width="26.875" customWidth="1"/>
    <col min="6" max="8" width="11.125" style="16" customWidth="1"/>
  </cols>
  <sheetData>
    <row r="1" spans="1:8" ht="15">
      <c r="A1" s="3" t="s">
        <v>84</v>
      </c>
      <c r="B1" s="2"/>
      <c r="C1" s="2"/>
      <c r="D1" s="2"/>
      <c r="E1" s="1"/>
      <c r="F1" s="2"/>
      <c r="G1" s="2"/>
      <c r="H1" s="2"/>
    </row>
    <row r="2" spans="1:8" ht="27">
      <c r="A2" s="80" t="s">
        <v>213</v>
      </c>
      <c r="B2" s="81"/>
      <c r="C2" s="81"/>
      <c r="D2" s="81"/>
      <c r="E2" s="81"/>
      <c r="F2" s="81"/>
      <c r="G2" s="81"/>
      <c r="H2" s="81"/>
    </row>
    <row r="3" spans="1:8" ht="18" customHeight="1">
      <c r="A3" s="82" t="s">
        <v>18</v>
      </c>
      <c r="B3" s="79"/>
      <c r="C3" s="79"/>
      <c r="D3" s="79"/>
      <c r="E3" s="79"/>
      <c r="F3" s="79"/>
      <c r="G3" s="79"/>
      <c r="H3" s="79"/>
    </row>
    <row r="4" spans="1:8" ht="35.1" customHeight="1">
      <c r="A4" s="28" t="s">
        <v>85</v>
      </c>
      <c r="B4" s="28" t="s">
        <v>86</v>
      </c>
      <c r="C4" s="28" t="s">
        <v>87</v>
      </c>
      <c r="D4" s="28" t="s">
        <v>88</v>
      </c>
      <c r="E4" s="28" t="s">
        <v>89</v>
      </c>
      <c r="F4" s="28" t="s">
        <v>90</v>
      </c>
      <c r="G4" s="28" t="s">
        <v>91</v>
      </c>
      <c r="H4" s="28" t="s">
        <v>88</v>
      </c>
    </row>
    <row r="5" spans="1:8" ht="15.95" customHeight="1">
      <c r="A5" s="46" t="s">
        <v>25</v>
      </c>
      <c r="B5" s="15">
        <f>B6+B16</f>
        <v>123596</v>
      </c>
      <c r="C5" s="15">
        <f>C6+C16</f>
        <v>134750</v>
      </c>
      <c r="D5" s="18">
        <f>C5/B5-1</f>
        <v>9.0245639017443979E-2</v>
      </c>
      <c r="E5" s="15" t="s">
        <v>26</v>
      </c>
      <c r="F5" s="15">
        <f>SUM(F6:F25)</f>
        <v>44646</v>
      </c>
      <c r="G5" s="68">
        <f>SUM(G6:G25)</f>
        <v>45009.57</v>
      </c>
      <c r="H5" s="18">
        <f>G5/F5-1</f>
        <v>8.1433947050126854E-3</v>
      </c>
    </row>
    <row r="6" spans="1:8" ht="15.95" customHeight="1">
      <c r="A6" s="47" t="s">
        <v>27</v>
      </c>
      <c r="B6" s="15">
        <f>SUM(B7:B15)</f>
        <v>119727</v>
      </c>
      <c r="C6" s="15">
        <f>SUM(C7:C15)</f>
        <v>130290</v>
      </c>
      <c r="D6" s="18">
        <f t="shared" ref="D6:D17" si="0">C6/B6-1</f>
        <v>8.8225713498208513E-2</v>
      </c>
      <c r="E6" s="48" t="s">
        <v>237</v>
      </c>
      <c r="F6" s="4">
        <v>5144</v>
      </c>
      <c r="G6" s="26">
        <v>6226</v>
      </c>
      <c r="H6" s="20">
        <f t="shared" ref="H6:H24" si="1">G6/F6-1</f>
        <v>0.21034214618973568</v>
      </c>
    </row>
    <row r="7" spans="1:8" ht="15.95" customHeight="1">
      <c r="A7" s="14" t="s">
        <v>29</v>
      </c>
      <c r="B7" s="4">
        <v>39314</v>
      </c>
      <c r="C7" s="26">
        <v>46150</v>
      </c>
      <c r="D7" s="20">
        <f t="shared" si="0"/>
        <v>0.17388207763137808</v>
      </c>
      <c r="E7" s="48" t="s">
        <v>238</v>
      </c>
      <c r="F7" s="4">
        <v>2827</v>
      </c>
      <c r="G7" s="26">
        <v>3341</v>
      </c>
      <c r="H7" s="20">
        <f t="shared" si="1"/>
        <v>0.18181818181818188</v>
      </c>
    </row>
    <row r="8" spans="1:8" ht="15.95" customHeight="1">
      <c r="A8" s="13" t="s">
        <v>31</v>
      </c>
      <c r="B8" s="4">
        <v>16889</v>
      </c>
      <c r="C8" s="26">
        <v>18760</v>
      </c>
      <c r="D8" s="20">
        <f t="shared" si="0"/>
        <v>0.11078216590680334</v>
      </c>
      <c r="E8" s="48" t="s">
        <v>239</v>
      </c>
      <c r="F8" s="4">
        <f>15571-185</f>
        <v>15386</v>
      </c>
      <c r="G8" s="26">
        <v>13600</v>
      </c>
      <c r="H8" s="20">
        <f t="shared" si="1"/>
        <v>-0.1160795528402444</v>
      </c>
    </row>
    <row r="9" spans="1:8" ht="15.95" customHeight="1">
      <c r="A9" s="13" t="s">
        <v>33</v>
      </c>
      <c r="B9" s="4">
        <v>5474</v>
      </c>
      <c r="C9" s="26">
        <v>5530</v>
      </c>
      <c r="D9" s="20">
        <f t="shared" si="0"/>
        <v>1.0230179028132946E-2</v>
      </c>
      <c r="E9" s="48" t="s">
        <v>240</v>
      </c>
      <c r="F9" s="4">
        <v>333</v>
      </c>
      <c r="G9" s="26">
        <v>938</v>
      </c>
      <c r="H9" s="20">
        <f t="shared" si="1"/>
        <v>1.8168168168168166</v>
      </c>
    </row>
    <row r="10" spans="1:8" ht="15.95" customHeight="1">
      <c r="A10" s="13" t="s">
        <v>35</v>
      </c>
      <c r="B10" s="4">
        <v>5486</v>
      </c>
      <c r="C10" s="26">
        <v>5950</v>
      </c>
      <c r="D10" s="20">
        <f t="shared" si="0"/>
        <v>8.457892818082402E-2</v>
      </c>
      <c r="E10" s="48" t="s">
        <v>241</v>
      </c>
      <c r="F10" s="4">
        <v>14</v>
      </c>
      <c r="G10" s="26">
        <v>90</v>
      </c>
      <c r="H10" s="20">
        <f t="shared" si="1"/>
        <v>5.4285714285714288</v>
      </c>
    </row>
    <row r="11" spans="1:8" ht="15.95" customHeight="1">
      <c r="A11" s="13" t="s">
        <v>37</v>
      </c>
      <c r="B11" s="4">
        <v>4201</v>
      </c>
      <c r="C11" s="26">
        <v>4980</v>
      </c>
      <c r="D11" s="20">
        <f t="shared" si="0"/>
        <v>0.18543203999047853</v>
      </c>
      <c r="E11" s="48" t="s">
        <v>242</v>
      </c>
      <c r="F11" s="4">
        <f>11900-39</f>
        <v>11861</v>
      </c>
      <c r="G11" s="65">
        <f>9809+160</f>
        <v>9969</v>
      </c>
      <c r="H11" s="20">
        <f t="shared" si="1"/>
        <v>-0.15951437484191888</v>
      </c>
    </row>
    <row r="12" spans="1:8" ht="15.95" customHeight="1">
      <c r="A12" s="13" t="s">
        <v>39</v>
      </c>
      <c r="B12" s="4">
        <v>12964</v>
      </c>
      <c r="C12" s="26">
        <v>12970</v>
      </c>
      <c r="D12" s="20">
        <f t="shared" si="0"/>
        <v>4.6282011724785299E-4</v>
      </c>
      <c r="E12" s="48" t="s">
        <v>243</v>
      </c>
      <c r="F12" s="4">
        <v>1079</v>
      </c>
      <c r="G12" s="65">
        <v>765</v>
      </c>
      <c r="H12" s="20">
        <f t="shared" si="1"/>
        <v>-0.2910101946246525</v>
      </c>
    </row>
    <row r="13" spans="1:8" ht="15.95" customHeight="1">
      <c r="A13" s="13" t="s">
        <v>41</v>
      </c>
      <c r="B13" s="4">
        <v>29404</v>
      </c>
      <c r="C13" s="26">
        <v>29450</v>
      </c>
      <c r="D13" s="20">
        <f t="shared" si="0"/>
        <v>1.5644130050334049E-3</v>
      </c>
      <c r="E13" s="48" t="s">
        <v>244</v>
      </c>
      <c r="F13" s="4">
        <v>617</v>
      </c>
      <c r="G13" s="26">
        <v>730</v>
      </c>
      <c r="H13" s="20">
        <f t="shared" si="1"/>
        <v>0.1831442463533226</v>
      </c>
    </row>
    <row r="14" spans="1:8" ht="15.95" customHeight="1">
      <c r="A14" s="13" t="s">
        <v>43</v>
      </c>
      <c r="B14" s="4">
        <v>3478</v>
      </c>
      <c r="C14" s="26">
        <v>3800</v>
      </c>
      <c r="D14" s="20">
        <f t="shared" si="0"/>
        <v>9.2581943645773324E-2</v>
      </c>
      <c r="E14" s="48" t="s">
        <v>245</v>
      </c>
      <c r="F14" s="4">
        <v>2022</v>
      </c>
      <c r="G14" s="69">
        <f>2592+832.67+504.9</f>
        <v>3929.57</v>
      </c>
      <c r="H14" s="20">
        <f t="shared" si="1"/>
        <v>0.9434075173095946</v>
      </c>
    </row>
    <row r="15" spans="1:8" ht="15.95" customHeight="1">
      <c r="A15" s="13" t="s">
        <v>45</v>
      </c>
      <c r="B15" s="4">
        <v>2517</v>
      </c>
      <c r="C15" s="26">
        <v>2700</v>
      </c>
      <c r="D15" s="20">
        <f t="shared" si="0"/>
        <v>7.2705601907032236E-2</v>
      </c>
      <c r="E15" s="48" t="s">
        <v>246</v>
      </c>
      <c r="F15" s="4">
        <v>2139</v>
      </c>
      <c r="G15" s="26">
        <v>2106</v>
      </c>
      <c r="H15" s="20">
        <f t="shared" si="1"/>
        <v>-1.5427769985974726E-2</v>
      </c>
    </row>
    <row r="16" spans="1:8" ht="15.95" customHeight="1">
      <c r="A16" s="47" t="s">
        <v>47</v>
      </c>
      <c r="B16" s="15">
        <f>SUM(B17:B21)</f>
        <v>3869</v>
      </c>
      <c r="C16" s="15">
        <f>SUM(C17:C21)</f>
        <v>4460</v>
      </c>
      <c r="D16" s="18">
        <f t="shared" si="0"/>
        <v>0.15275264926337551</v>
      </c>
      <c r="E16" s="48" t="s">
        <v>247</v>
      </c>
      <c r="F16" s="4">
        <v>12</v>
      </c>
      <c r="G16" s="26">
        <v>26</v>
      </c>
      <c r="H16" s="20">
        <f t="shared" si="1"/>
        <v>1.1666666666666665</v>
      </c>
    </row>
    <row r="17" spans="1:8" ht="15.95" customHeight="1">
      <c r="A17" s="13" t="s">
        <v>49</v>
      </c>
      <c r="B17" s="4">
        <v>3869</v>
      </c>
      <c r="C17" s="4">
        <v>4460</v>
      </c>
      <c r="D17" s="20">
        <f t="shared" si="0"/>
        <v>0.15275264926337551</v>
      </c>
      <c r="E17" s="48" t="s">
        <v>248</v>
      </c>
      <c r="F17" s="4">
        <f>604+2525</f>
        <v>3129</v>
      </c>
      <c r="G17" s="26">
        <v>3200</v>
      </c>
      <c r="H17" s="20">
        <f t="shared" si="1"/>
        <v>2.2690955576861516E-2</v>
      </c>
    </row>
    <row r="18" spans="1:8" ht="15.95" customHeight="1">
      <c r="A18" s="14" t="s">
        <v>92</v>
      </c>
      <c r="B18" s="4"/>
      <c r="C18" s="4"/>
      <c r="D18" s="20"/>
      <c r="E18" s="48" t="s">
        <v>249</v>
      </c>
      <c r="F18" s="4"/>
      <c r="G18" s="26"/>
      <c r="H18" s="20"/>
    </row>
    <row r="19" spans="1:8" ht="15.95" customHeight="1">
      <c r="A19" s="13" t="s">
        <v>53</v>
      </c>
      <c r="B19" s="4"/>
      <c r="C19" s="4"/>
      <c r="D19" s="20"/>
      <c r="E19" s="49" t="s">
        <v>250</v>
      </c>
      <c r="F19" s="4">
        <v>44</v>
      </c>
      <c r="G19" s="26">
        <v>50</v>
      </c>
      <c r="H19" s="20">
        <f t="shared" si="1"/>
        <v>0.13636363636363646</v>
      </c>
    </row>
    <row r="20" spans="1:8" ht="15.95" customHeight="1">
      <c r="A20" s="13" t="s">
        <v>55</v>
      </c>
      <c r="B20" s="4"/>
      <c r="C20" s="4"/>
      <c r="D20" s="20"/>
      <c r="E20" s="49" t="s">
        <v>251</v>
      </c>
      <c r="F20" s="4"/>
      <c r="G20" s="26"/>
      <c r="H20" s="20"/>
    </row>
    <row r="21" spans="1:8" ht="15.95" customHeight="1">
      <c r="A21" s="13" t="s">
        <v>57</v>
      </c>
      <c r="B21" s="4"/>
      <c r="C21" s="4"/>
      <c r="D21" s="20"/>
      <c r="E21" s="49" t="s">
        <v>252</v>
      </c>
      <c r="F21" s="4"/>
      <c r="G21" s="26"/>
      <c r="H21" s="20"/>
    </row>
    <row r="22" spans="1:8" ht="15.95" customHeight="1">
      <c r="A22" s="25"/>
      <c r="B22" s="4"/>
      <c r="C22" s="4"/>
      <c r="D22" s="20"/>
      <c r="E22" s="50" t="s">
        <v>253</v>
      </c>
      <c r="F22" s="4"/>
      <c r="G22" s="26"/>
      <c r="H22" s="20"/>
    </row>
    <row r="23" spans="1:8" ht="15.95" customHeight="1">
      <c r="A23" s="25"/>
      <c r="B23" s="4"/>
      <c r="C23" s="4"/>
      <c r="D23" s="4"/>
      <c r="E23" s="49" t="s">
        <v>254</v>
      </c>
      <c r="F23" s="4"/>
      <c r="G23" s="26"/>
      <c r="H23" s="20"/>
    </row>
    <row r="24" spans="1:8" ht="15.95" customHeight="1">
      <c r="A24" s="25"/>
      <c r="B24" s="4"/>
      <c r="C24" s="4"/>
      <c r="D24" s="4"/>
      <c r="E24" s="50" t="s">
        <v>255</v>
      </c>
      <c r="F24" s="4">
        <v>39</v>
      </c>
      <c r="G24" s="26">
        <v>39</v>
      </c>
      <c r="H24" s="20">
        <f t="shared" si="1"/>
        <v>0</v>
      </c>
    </row>
    <row r="25" spans="1:8" ht="15.95" customHeight="1">
      <c r="A25" s="25"/>
      <c r="B25" s="4"/>
      <c r="C25" s="26"/>
      <c r="D25" s="26"/>
      <c r="E25" s="50" t="s">
        <v>256</v>
      </c>
      <c r="F25" s="4"/>
      <c r="G25" s="4"/>
      <c r="H25" s="20"/>
    </row>
  </sheetData>
  <mergeCells count="2">
    <mergeCell ref="A2:H2"/>
    <mergeCell ref="A3:H3"/>
  </mergeCells>
  <phoneticPr fontId="30" type="noConversion"/>
  <printOptions horizontalCentered="1"/>
  <pageMargins left="0.75" right="0.75" top="0.79000000000000015" bottom="0.79000000000000015" header="0.51" footer="0.51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D11"/>
  <sheetViews>
    <sheetView zoomScaleSheetLayoutView="100" workbookViewId="0">
      <selection activeCell="D5" sqref="D5:D6"/>
    </sheetView>
  </sheetViews>
  <sheetFormatPr defaultRowHeight="15"/>
  <cols>
    <col min="1" max="1" width="30.875" style="1" customWidth="1"/>
    <col min="2" max="2" width="21.5" style="2" customWidth="1"/>
    <col min="3" max="3" width="37" style="1" customWidth="1"/>
    <col min="4" max="4" width="23.875" style="2" customWidth="1"/>
    <col min="5" max="16384" width="9" style="1"/>
  </cols>
  <sheetData>
    <row r="1" spans="1:4">
      <c r="A1" s="3" t="s">
        <v>93</v>
      </c>
    </row>
    <row r="2" spans="1:4" ht="41.1" customHeight="1">
      <c r="A2" s="77" t="s">
        <v>214</v>
      </c>
      <c r="B2" s="78"/>
      <c r="C2" s="78"/>
      <c r="D2" s="78"/>
    </row>
    <row r="3" spans="1:4" ht="27" customHeight="1">
      <c r="A3" s="79" t="s">
        <v>18</v>
      </c>
      <c r="B3" s="79"/>
      <c r="C3" s="79"/>
      <c r="D3" s="79"/>
    </row>
    <row r="4" spans="1:4" ht="33.950000000000003" customHeight="1">
      <c r="A4" s="43" t="s">
        <v>94</v>
      </c>
      <c r="B4" s="43" t="s">
        <v>69</v>
      </c>
      <c r="C4" s="43" t="s">
        <v>94</v>
      </c>
      <c r="D4" s="43" t="s">
        <v>95</v>
      </c>
    </row>
    <row r="5" spans="1:4" ht="33.950000000000003" customHeight="1">
      <c r="A5" s="13" t="s">
        <v>70</v>
      </c>
      <c r="B5" s="34">
        <v>128450</v>
      </c>
      <c r="C5" s="13" t="s">
        <v>71</v>
      </c>
      <c r="D5" s="64">
        <v>45010</v>
      </c>
    </row>
    <row r="6" spans="1:4" ht="33.950000000000003" customHeight="1">
      <c r="A6" s="13" t="s">
        <v>72</v>
      </c>
      <c r="B6" s="34">
        <v>6300</v>
      </c>
      <c r="C6" s="13" t="s">
        <v>73</v>
      </c>
      <c r="D6" s="64">
        <v>89740</v>
      </c>
    </row>
    <row r="7" spans="1:4" ht="33.950000000000003" customHeight="1">
      <c r="A7" s="13" t="s">
        <v>74</v>
      </c>
      <c r="B7" s="8"/>
      <c r="C7" s="14" t="s">
        <v>75</v>
      </c>
      <c r="D7" s="4"/>
    </row>
    <row r="8" spans="1:4" ht="33.950000000000003" customHeight="1">
      <c r="A8" s="44" t="s">
        <v>76</v>
      </c>
      <c r="B8" s="8"/>
      <c r="C8" s="45" t="s">
        <v>77</v>
      </c>
      <c r="D8" s="4"/>
    </row>
    <row r="9" spans="1:4" ht="33.950000000000003" customHeight="1">
      <c r="A9" s="45" t="s">
        <v>78</v>
      </c>
      <c r="B9" s="8"/>
      <c r="C9" s="45" t="s">
        <v>79</v>
      </c>
      <c r="D9" s="4"/>
    </row>
    <row r="10" spans="1:4" ht="33.950000000000003" customHeight="1">
      <c r="A10" s="44" t="s">
        <v>80</v>
      </c>
      <c r="B10" s="8"/>
      <c r="C10" s="44" t="s">
        <v>81</v>
      </c>
      <c r="D10" s="4"/>
    </row>
    <row r="11" spans="1:4" ht="33.950000000000003" customHeight="1">
      <c r="A11" s="15" t="s">
        <v>82</v>
      </c>
      <c r="B11" s="15">
        <f>SUM(B5:B10)</f>
        <v>134750</v>
      </c>
      <c r="C11" s="15" t="s">
        <v>83</v>
      </c>
      <c r="D11" s="15">
        <f>SUM(D5:D10)</f>
        <v>134750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H15"/>
  <sheetViews>
    <sheetView tabSelected="1" topLeftCell="A4" zoomScaleSheetLayoutView="100" workbookViewId="0">
      <selection activeCell="G7" activeCellId="3" sqref="G14 G12 G10 G7"/>
    </sheetView>
  </sheetViews>
  <sheetFormatPr defaultRowHeight="13.5"/>
  <cols>
    <col min="1" max="1" width="24.625" customWidth="1"/>
    <col min="2" max="2" width="9.125" style="16" customWidth="1"/>
    <col min="3" max="3" width="8.75" style="16" customWidth="1"/>
    <col min="4" max="4" width="8.625" style="16" customWidth="1"/>
    <col min="5" max="5" width="31.75" customWidth="1"/>
    <col min="6" max="6" width="9.25" style="16" customWidth="1"/>
    <col min="7" max="7" width="10.75" style="16" customWidth="1"/>
    <col min="8" max="8" width="9" style="16" customWidth="1"/>
  </cols>
  <sheetData>
    <row r="1" spans="1:8" ht="15">
      <c r="A1" s="59" t="s">
        <v>222</v>
      </c>
      <c r="B1" s="2"/>
      <c r="C1" s="2"/>
      <c r="D1" s="2"/>
      <c r="E1" s="1"/>
      <c r="F1" s="2"/>
      <c r="G1" s="2"/>
      <c r="H1" s="2"/>
    </row>
    <row r="2" spans="1:8" ht="27">
      <c r="A2" s="77" t="s">
        <v>217</v>
      </c>
      <c r="B2" s="78"/>
      <c r="C2" s="78"/>
      <c r="D2" s="78"/>
      <c r="E2" s="78"/>
      <c r="F2" s="78"/>
      <c r="G2" s="78"/>
      <c r="H2" s="78"/>
    </row>
    <row r="3" spans="1:8" ht="15">
      <c r="A3" s="79" t="s">
        <v>18</v>
      </c>
      <c r="B3" s="79"/>
      <c r="C3" s="79"/>
      <c r="D3" s="79"/>
      <c r="E3" s="79"/>
      <c r="F3" s="79"/>
      <c r="G3" s="79"/>
      <c r="H3" s="79"/>
    </row>
    <row r="4" spans="1:8" ht="30">
      <c r="A4" s="28" t="s">
        <v>85</v>
      </c>
      <c r="B4" s="28" t="s">
        <v>168</v>
      </c>
      <c r="C4" s="28" t="s">
        <v>86</v>
      </c>
      <c r="D4" s="28" t="s">
        <v>169</v>
      </c>
      <c r="E4" s="28" t="s">
        <v>170</v>
      </c>
      <c r="F4" s="28" t="s">
        <v>168</v>
      </c>
      <c r="G4" s="28" t="s">
        <v>90</v>
      </c>
      <c r="H4" s="28" t="s">
        <v>169</v>
      </c>
    </row>
    <row r="5" spans="1:8" s="1" customFormat="1" ht="23.1" customHeight="1">
      <c r="A5" s="15" t="s">
        <v>171</v>
      </c>
      <c r="B5" s="15">
        <f>SUM(B6:B12)</f>
        <v>70767</v>
      </c>
      <c r="C5" s="15">
        <f>SUM(C6:C12)</f>
        <v>62653</v>
      </c>
      <c r="D5" s="18">
        <f>C5/B5</f>
        <v>0.88534203795554423</v>
      </c>
      <c r="E5" s="15" t="s">
        <v>172</v>
      </c>
      <c r="F5" s="15">
        <f>F6+F10+F12+F13+F14</f>
        <v>70881</v>
      </c>
      <c r="G5" s="15">
        <f>G6+G10+G12+G13+G14</f>
        <v>63586</v>
      </c>
      <c r="H5" s="18">
        <f t="shared" ref="H5:H12" si="0">G5/F5</f>
        <v>0.89708102312326299</v>
      </c>
    </row>
    <row r="6" spans="1:8" s="1" customFormat="1" ht="23.1" customHeight="1">
      <c r="A6" s="19" t="s">
        <v>173</v>
      </c>
      <c r="B6" s="26">
        <v>70767</v>
      </c>
      <c r="C6" s="2">
        <v>62653</v>
      </c>
      <c r="D6" s="20">
        <f>C6/B6</f>
        <v>0.88534203795554423</v>
      </c>
      <c r="E6" s="19" t="s">
        <v>257</v>
      </c>
      <c r="F6" s="26">
        <v>69252</v>
      </c>
      <c r="G6" s="26">
        <v>61611</v>
      </c>
      <c r="H6" s="20">
        <f t="shared" si="0"/>
        <v>0.88966383642349678</v>
      </c>
    </row>
    <row r="7" spans="1:8" s="1" customFormat="1" ht="33" customHeight="1">
      <c r="A7" s="19" t="s">
        <v>174</v>
      </c>
      <c r="B7" s="26"/>
      <c r="C7" s="4"/>
      <c r="D7" s="20"/>
      <c r="E7" s="21" t="s">
        <v>264</v>
      </c>
      <c r="F7" s="26">
        <v>68902</v>
      </c>
      <c r="G7" s="26">
        <v>61611</v>
      </c>
      <c r="H7" s="20">
        <f t="shared" si="0"/>
        <v>0.89418304258221826</v>
      </c>
    </row>
    <row r="8" spans="1:8" s="1" customFormat="1" ht="23.1" customHeight="1">
      <c r="A8" s="22" t="s">
        <v>175</v>
      </c>
      <c r="B8" s="26"/>
      <c r="C8" s="4"/>
      <c r="D8" s="20"/>
      <c r="E8" s="19" t="s">
        <v>258</v>
      </c>
      <c r="F8" s="26">
        <v>200</v>
      </c>
      <c r="G8" s="26"/>
      <c r="H8" s="20">
        <f t="shared" si="0"/>
        <v>0</v>
      </c>
    </row>
    <row r="9" spans="1:8" s="1" customFormat="1" ht="23.1" customHeight="1">
      <c r="A9" s="19" t="s">
        <v>176</v>
      </c>
      <c r="B9" s="67"/>
      <c r="C9" s="4"/>
      <c r="D9" s="20"/>
      <c r="E9" s="19" t="s">
        <v>259</v>
      </c>
      <c r="F9" s="26">
        <v>150</v>
      </c>
      <c r="G9" s="26"/>
      <c r="H9" s="20">
        <f t="shared" si="0"/>
        <v>0</v>
      </c>
    </row>
    <row r="10" spans="1:8" s="1" customFormat="1" ht="23.1" customHeight="1">
      <c r="A10" s="19" t="s">
        <v>177</v>
      </c>
      <c r="B10" s="67"/>
      <c r="C10" s="4"/>
      <c r="D10" s="20"/>
      <c r="E10" s="23" t="s">
        <v>260</v>
      </c>
      <c r="F10" s="26">
        <v>150</v>
      </c>
      <c r="G10" s="26">
        <f>124+6</f>
        <v>130</v>
      </c>
      <c r="H10" s="20">
        <f t="shared" si="0"/>
        <v>0.8666666666666667</v>
      </c>
    </row>
    <row r="11" spans="1:8" s="1" customFormat="1" ht="23.1" customHeight="1">
      <c r="A11" s="19" t="s">
        <v>178</v>
      </c>
      <c r="B11" s="4"/>
      <c r="C11" s="4"/>
      <c r="D11" s="20"/>
      <c r="E11" s="23" t="s">
        <v>261</v>
      </c>
      <c r="F11" s="26">
        <v>150</v>
      </c>
      <c r="G11" s="26">
        <v>124</v>
      </c>
      <c r="H11" s="20">
        <f t="shared" si="0"/>
        <v>0.82666666666666666</v>
      </c>
    </row>
    <row r="12" spans="1:8" s="1" customFormat="1" ht="23.1" customHeight="1">
      <c r="A12" s="19"/>
      <c r="B12" s="4"/>
      <c r="C12" s="4"/>
      <c r="D12" s="20"/>
      <c r="E12" s="24" t="s">
        <v>262</v>
      </c>
      <c r="F12" s="26">
        <v>890</v>
      </c>
      <c r="G12" s="26">
        <v>1256</v>
      </c>
      <c r="H12" s="20">
        <f t="shared" si="0"/>
        <v>1.4112359550561797</v>
      </c>
    </row>
    <row r="13" spans="1:8" s="1" customFormat="1" ht="23.1" customHeight="1">
      <c r="A13" s="19"/>
      <c r="B13" s="4"/>
      <c r="C13" s="4"/>
      <c r="D13" s="20"/>
      <c r="E13" s="24" t="s">
        <v>263</v>
      </c>
      <c r="F13" s="26"/>
      <c r="G13" s="26"/>
      <c r="H13" s="20"/>
    </row>
    <row r="14" spans="1:8" s="1" customFormat="1" ht="23.1" customHeight="1">
      <c r="A14" s="19"/>
      <c r="B14" s="4"/>
      <c r="C14" s="4"/>
      <c r="D14" s="20"/>
      <c r="E14" s="27" t="s">
        <v>265</v>
      </c>
      <c r="F14" s="26">
        <v>589</v>
      </c>
      <c r="G14" s="26">
        <v>589</v>
      </c>
      <c r="H14" s="20">
        <f>G14/F14</f>
        <v>1</v>
      </c>
    </row>
    <row r="15" spans="1:8" s="1" customFormat="1" ht="23.1" customHeight="1">
      <c r="A15"/>
      <c r="B15" s="16"/>
      <c r="C15" s="16"/>
      <c r="D15" s="16"/>
      <c r="E15"/>
      <c r="F15" s="16"/>
      <c r="G15" s="16"/>
      <c r="H15" s="16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D10"/>
  <sheetViews>
    <sheetView zoomScaleSheetLayoutView="100" workbookViewId="0">
      <selection activeCell="B5" sqref="B5"/>
    </sheetView>
  </sheetViews>
  <sheetFormatPr defaultRowHeight="15"/>
  <cols>
    <col min="1" max="1" width="31.25" style="1" customWidth="1"/>
    <col min="2" max="2" width="26.25" style="2" customWidth="1"/>
    <col min="3" max="3" width="29.875" style="1" customWidth="1"/>
    <col min="4" max="4" width="27.625" style="2" customWidth="1"/>
    <col min="5" max="16384" width="9" style="1"/>
  </cols>
  <sheetData>
    <row r="1" spans="1:4" ht="24.75" customHeight="1">
      <c r="A1" s="59" t="s">
        <v>223</v>
      </c>
    </row>
    <row r="2" spans="1:4" ht="27">
      <c r="A2" s="77" t="s">
        <v>218</v>
      </c>
      <c r="B2" s="78"/>
      <c r="C2" s="78"/>
      <c r="D2" s="78"/>
    </row>
    <row r="3" spans="1:4" ht="24.95" customHeight="1">
      <c r="A3" s="79" t="s">
        <v>18</v>
      </c>
      <c r="B3" s="79"/>
      <c r="C3" s="79"/>
      <c r="D3" s="79"/>
    </row>
    <row r="4" spans="1:4" ht="33" customHeight="1">
      <c r="A4" s="4" t="s">
        <v>94</v>
      </c>
      <c r="B4" s="4" t="s">
        <v>69</v>
      </c>
      <c r="C4" s="4" t="s">
        <v>94</v>
      </c>
      <c r="D4" s="4" t="s">
        <v>95</v>
      </c>
    </row>
    <row r="5" spans="1:4" ht="39" customHeight="1">
      <c r="A5" s="13" t="s">
        <v>266</v>
      </c>
      <c r="B5" s="26">
        <v>62653</v>
      </c>
      <c r="C5" s="12" t="s">
        <v>267</v>
      </c>
      <c r="D5" s="26">
        <v>63586</v>
      </c>
    </row>
    <row r="6" spans="1:4" ht="39" customHeight="1">
      <c r="A6" s="13" t="s">
        <v>268</v>
      </c>
      <c r="B6" s="26">
        <v>344</v>
      </c>
      <c r="C6" s="12" t="s">
        <v>269</v>
      </c>
      <c r="D6" s="26"/>
    </row>
    <row r="7" spans="1:4" ht="39" customHeight="1">
      <c r="A7" s="13" t="s">
        <v>270</v>
      </c>
      <c r="B7" s="26">
        <v>9500</v>
      </c>
      <c r="C7" s="24" t="s">
        <v>271</v>
      </c>
      <c r="D7" s="26">
        <v>9500</v>
      </c>
    </row>
    <row r="8" spans="1:4" ht="39" customHeight="1">
      <c r="A8" s="14" t="s">
        <v>272</v>
      </c>
      <c r="B8" s="26"/>
      <c r="C8" s="24" t="s">
        <v>273</v>
      </c>
      <c r="D8" s="4"/>
    </row>
    <row r="9" spans="1:4" ht="39" customHeight="1">
      <c r="A9" s="14" t="s">
        <v>274</v>
      </c>
      <c r="B9" s="26">
        <v>589</v>
      </c>
      <c r="C9" s="24" t="s">
        <v>275</v>
      </c>
      <c r="D9" s="4"/>
    </row>
    <row r="10" spans="1:4" ht="39" customHeight="1">
      <c r="A10" s="15" t="s">
        <v>82</v>
      </c>
      <c r="B10" s="15">
        <f>SUM(B5:B9)</f>
        <v>73086</v>
      </c>
      <c r="C10" s="15" t="s">
        <v>83</v>
      </c>
      <c r="D10" s="15">
        <f>SUM(D5:D9)</f>
        <v>73086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H14"/>
  <sheetViews>
    <sheetView zoomScaleSheetLayoutView="100" workbookViewId="0">
      <selection activeCell="C6" sqref="C6"/>
    </sheetView>
  </sheetViews>
  <sheetFormatPr defaultRowHeight="13.5"/>
  <cols>
    <col min="1" max="1" width="27.125" customWidth="1"/>
    <col min="2" max="2" width="10.125" style="16" customWidth="1"/>
    <col min="3" max="3" width="9.875" style="16" customWidth="1"/>
    <col min="4" max="4" width="9" style="16" customWidth="1"/>
    <col min="5" max="5" width="36.125" customWidth="1"/>
    <col min="6" max="6" width="12.75" style="16" customWidth="1"/>
    <col min="7" max="7" width="10.25" style="16" customWidth="1"/>
    <col min="8" max="8" width="9" style="16" customWidth="1"/>
  </cols>
  <sheetData>
    <row r="1" spans="1:8" ht="15">
      <c r="A1" s="59" t="s">
        <v>224</v>
      </c>
      <c r="B1" s="2"/>
      <c r="C1" s="2"/>
      <c r="D1" s="2"/>
      <c r="E1" s="1"/>
      <c r="F1" s="2"/>
      <c r="G1" s="2"/>
      <c r="H1" s="2"/>
    </row>
    <row r="2" spans="1:8" ht="27">
      <c r="A2" s="77" t="s">
        <v>219</v>
      </c>
      <c r="B2" s="78"/>
      <c r="C2" s="78"/>
      <c r="D2" s="78"/>
      <c r="E2" s="78"/>
      <c r="F2" s="78"/>
      <c r="G2" s="78"/>
      <c r="H2" s="78"/>
    </row>
    <row r="3" spans="1:8" ht="15">
      <c r="A3" s="79" t="s">
        <v>181</v>
      </c>
      <c r="B3" s="79"/>
      <c r="C3" s="79"/>
      <c r="D3" s="79"/>
      <c r="E3" s="79"/>
      <c r="F3" s="79"/>
      <c r="G3" s="79"/>
      <c r="H3" s="79"/>
    </row>
    <row r="4" spans="1:8" ht="30">
      <c r="A4" s="4" t="s">
        <v>19</v>
      </c>
      <c r="B4" s="5" t="s">
        <v>182</v>
      </c>
      <c r="C4" s="5" t="s">
        <v>183</v>
      </c>
      <c r="D4" s="4" t="s">
        <v>65</v>
      </c>
      <c r="E4" s="4" t="s">
        <v>66</v>
      </c>
      <c r="F4" s="5" t="s">
        <v>184</v>
      </c>
      <c r="G4" s="5" t="s">
        <v>183</v>
      </c>
      <c r="H4" s="4" t="s">
        <v>65</v>
      </c>
    </row>
    <row r="5" spans="1:8" ht="23.1" customHeight="1">
      <c r="A5" s="15" t="s">
        <v>185</v>
      </c>
      <c r="B5" s="15">
        <f>SUM(B6:B11)</f>
        <v>62997</v>
      </c>
      <c r="C5" s="15">
        <f>SUM(C6:C11)</f>
        <v>38774</v>
      </c>
      <c r="D5" s="18">
        <f>C5/B5-1</f>
        <v>-0.38451037350984962</v>
      </c>
      <c r="E5" s="15" t="s">
        <v>172</v>
      </c>
      <c r="F5" s="15">
        <f>F6+F10+F12+F13+F14</f>
        <v>63586</v>
      </c>
      <c r="G5" s="70">
        <f>G6+G10+G12+G13+G14</f>
        <v>39094</v>
      </c>
      <c r="H5" s="18">
        <f>G5/F5-1</f>
        <v>-0.385179127480892</v>
      </c>
    </row>
    <row r="6" spans="1:8" ht="23.1" customHeight="1">
      <c r="A6" s="19" t="s">
        <v>173</v>
      </c>
      <c r="B6" s="2">
        <v>62997</v>
      </c>
      <c r="C6" s="2">
        <v>38774</v>
      </c>
      <c r="D6" s="20">
        <f>C6/B6-1</f>
        <v>-0.38451037350984962</v>
      </c>
      <c r="E6" s="19" t="s">
        <v>257</v>
      </c>
      <c r="F6" s="26">
        <v>61611</v>
      </c>
      <c r="G6" s="26">
        <v>38084</v>
      </c>
      <c r="H6" s="20">
        <f>G6/F6-1</f>
        <v>-0.38186362824820241</v>
      </c>
    </row>
    <row r="7" spans="1:8" ht="36" customHeight="1">
      <c r="A7" s="19" t="s">
        <v>174</v>
      </c>
      <c r="B7" s="4"/>
      <c r="C7" s="4"/>
      <c r="D7" s="20"/>
      <c r="E7" s="21" t="s">
        <v>264</v>
      </c>
      <c r="F7" s="26">
        <v>61611</v>
      </c>
      <c r="G7" s="4">
        <v>37904</v>
      </c>
      <c r="H7" s="20"/>
    </row>
    <row r="8" spans="1:8" ht="23.1" customHeight="1">
      <c r="A8" s="22" t="s">
        <v>175</v>
      </c>
      <c r="B8" s="4"/>
      <c r="C8" s="4"/>
      <c r="D8" s="20"/>
      <c r="E8" s="19" t="s">
        <v>276</v>
      </c>
      <c r="F8" s="26"/>
      <c r="G8" s="4"/>
      <c r="H8" s="20"/>
    </row>
    <row r="9" spans="1:8" ht="21.75" customHeight="1">
      <c r="A9" s="19" t="s">
        <v>176</v>
      </c>
      <c r="B9" s="4"/>
      <c r="C9" s="4"/>
      <c r="D9" s="20"/>
      <c r="E9" s="19" t="s">
        <v>277</v>
      </c>
      <c r="F9" s="26"/>
      <c r="G9" s="4">
        <v>180</v>
      </c>
      <c r="H9" s="20"/>
    </row>
    <row r="10" spans="1:8" ht="21.75" customHeight="1">
      <c r="A10" s="19" t="s">
        <v>177</v>
      </c>
      <c r="B10" s="4"/>
      <c r="C10" s="4"/>
      <c r="D10" s="20"/>
      <c r="E10" s="23" t="s">
        <v>260</v>
      </c>
      <c r="F10" s="26">
        <f>124+6</f>
        <v>130</v>
      </c>
      <c r="G10" s="4">
        <v>120</v>
      </c>
      <c r="H10" s="20"/>
    </row>
    <row r="11" spans="1:8" ht="21.75" customHeight="1">
      <c r="A11" s="19" t="s">
        <v>178</v>
      </c>
      <c r="B11" s="4"/>
      <c r="C11" s="4"/>
      <c r="D11" s="20"/>
      <c r="E11" s="23" t="s">
        <v>261</v>
      </c>
      <c r="F11" s="26">
        <v>124</v>
      </c>
      <c r="G11" s="4">
        <v>120</v>
      </c>
      <c r="H11" s="20"/>
    </row>
    <row r="12" spans="1:8" ht="21.75" customHeight="1">
      <c r="A12" s="19"/>
      <c r="B12" s="4"/>
      <c r="C12" s="4"/>
      <c r="D12" s="20"/>
      <c r="E12" s="24" t="s">
        <v>262</v>
      </c>
      <c r="F12" s="26">
        <v>1256</v>
      </c>
      <c r="G12" s="4">
        <v>890</v>
      </c>
      <c r="H12" s="20"/>
    </row>
    <row r="13" spans="1:8" ht="21.75" customHeight="1">
      <c r="A13" s="19"/>
      <c r="B13" s="4"/>
      <c r="C13" s="4"/>
      <c r="D13" s="20"/>
      <c r="E13" s="24" t="s">
        <v>263</v>
      </c>
      <c r="F13" s="26"/>
      <c r="G13" s="4"/>
      <c r="H13" s="20"/>
    </row>
    <row r="14" spans="1:8" ht="21.75" customHeight="1">
      <c r="A14" s="25"/>
      <c r="B14" s="26"/>
      <c r="C14" s="26"/>
      <c r="D14" s="26"/>
      <c r="E14" s="27" t="s">
        <v>265</v>
      </c>
      <c r="F14" s="26">
        <v>589</v>
      </c>
      <c r="G14" s="26"/>
      <c r="H14" s="20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目录</vt:lpstr>
      <vt:lpstr>2021一般预计完成</vt:lpstr>
      <vt:lpstr>2021一般执行</vt:lpstr>
      <vt:lpstr>2021一般平衡表</vt:lpstr>
      <vt:lpstr>2022一般收支</vt:lpstr>
      <vt:lpstr>2022一般平衡</vt:lpstr>
      <vt:lpstr>2021政府基金执行</vt:lpstr>
      <vt:lpstr>2021政府基金平衡表</vt:lpstr>
      <vt:lpstr>2022政府基金收支</vt:lpstr>
      <vt:lpstr>2022政府基金平衡表</vt:lpstr>
      <vt:lpstr>2022部门收支</vt:lpstr>
      <vt:lpstr>2022部门支出经济分类</vt:lpstr>
      <vt:lpstr>2022重点项目</vt:lpstr>
      <vt:lpstr>2022三公一会</vt:lpstr>
      <vt:lpstr>'2022重点项目'!Print_Titles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cp:lastPrinted>2021-12-22T01:20:33Z</cp:lastPrinted>
  <dcterms:created xsi:type="dcterms:W3CDTF">2018-11-05T00:48:00Z</dcterms:created>
  <dcterms:modified xsi:type="dcterms:W3CDTF">2022-02-07T02:33:49Z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ubyTemplateID">
    <vt:lpwstr>14</vt:lpwstr>
  </property>
</Properties>
</file>